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7185" windowHeight="9315" tabRatio="257" activeTab="0"/>
  </bookViews>
  <sheets>
    <sheet name="Main sheet" sheetId="1" r:id="rId1"/>
  </sheets>
  <definedNames>
    <definedName name="_xlnm.Print_Area" localSheetId="0">'Main sheet'!$A$1:$AW$44</definedName>
  </definedNames>
  <calcPr fullCalcOnLoad="1"/>
</workbook>
</file>

<file path=xl/sharedStrings.xml><?xml version="1.0" encoding="utf-8"?>
<sst xmlns="http://schemas.openxmlformats.org/spreadsheetml/2006/main" count="89" uniqueCount="85">
  <si>
    <t>Played</t>
  </si>
  <si>
    <t>Average</t>
  </si>
  <si>
    <t>AWAY GAMES</t>
  </si>
  <si>
    <t>HOME GAMES</t>
  </si>
  <si>
    <t>TOTAL</t>
  </si>
  <si>
    <t>Percent played</t>
  </si>
  <si>
    <t>Performance</t>
  </si>
  <si>
    <t>Players used</t>
  </si>
  <si>
    <t>A Aitken</t>
  </si>
  <si>
    <t>J Sunderland</t>
  </si>
  <si>
    <t>P Atkinson</t>
  </si>
  <si>
    <t>P Weatherson</t>
  </si>
  <si>
    <t>W Hawke</t>
  </si>
  <si>
    <t>S Davidson</t>
  </si>
  <si>
    <t>D McKeown</t>
  </si>
  <si>
    <t>J O'Neill</t>
  </si>
  <si>
    <t>G Connell</t>
  </si>
  <si>
    <t>A Hogg</t>
  </si>
  <si>
    <t>C Scott</t>
  </si>
  <si>
    <t>J Campbell</t>
  </si>
  <si>
    <t>4/8/01 - Hamilton</t>
  </si>
  <si>
    <t>7/8/01 - Airdrie CC</t>
  </si>
  <si>
    <t>J Thomson</t>
  </si>
  <si>
    <t>J Crawford</t>
  </si>
  <si>
    <t>A Gray</t>
  </si>
  <si>
    <t>S Connolly</t>
  </si>
  <si>
    <t>G Connelly</t>
  </si>
  <si>
    <t>G McGhie</t>
  </si>
  <si>
    <t>M Patterson</t>
  </si>
  <si>
    <t>11/08/01 - Forfar</t>
  </si>
  <si>
    <t>D Allan</t>
  </si>
  <si>
    <t>18/08/01 - Morton</t>
  </si>
  <si>
    <t>25/08/01 - Clydebank</t>
  </si>
  <si>
    <t>02/09/01 - Stenhousemuir</t>
  </si>
  <si>
    <t>08/09/01 - Stranraer</t>
  </si>
  <si>
    <t>11/09/01 - East Stirling</t>
  </si>
  <si>
    <t>15/09/01 - Cowdenbeath</t>
  </si>
  <si>
    <t>G Armstrong</t>
  </si>
  <si>
    <t>22/09/01 - Berwick</t>
  </si>
  <si>
    <t>25/09/01 - Aberdeen</t>
  </si>
  <si>
    <t>29/09/01 - Alloa</t>
  </si>
  <si>
    <t>13/10/01 - Hamilton</t>
  </si>
  <si>
    <t>22/10/01 - Forfar</t>
  </si>
  <si>
    <t>27/10/01 - Stranraer</t>
  </si>
  <si>
    <t>M McDowell(l)</t>
  </si>
  <si>
    <t>5/11/01 - Clydebank</t>
  </si>
  <si>
    <t>10/11/01 - Cowdenbeath</t>
  </si>
  <si>
    <t>M Glancy</t>
  </si>
  <si>
    <t>24/11/01 - Stenhousemuir</t>
  </si>
  <si>
    <t>17/11/01 - Morton SC</t>
  </si>
  <si>
    <t>3/12/01 - Berwick</t>
  </si>
  <si>
    <t>A Moore</t>
  </si>
  <si>
    <t>08/12/01 - Alloa SC</t>
  </si>
  <si>
    <t>15/12/01 - Alloa</t>
  </si>
  <si>
    <t>12/01/02 - Clydebank</t>
  </si>
  <si>
    <t>19/01/02 - Stenhousemuir</t>
  </si>
  <si>
    <t>D Anderson</t>
  </si>
  <si>
    <t>B Donald</t>
  </si>
  <si>
    <t>G O'Boyle</t>
  </si>
  <si>
    <t>C Feroz(l)</t>
  </si>
  <si>
    <t>D McMahon</t>
  </si>
  <si>
    <t>26/01/02 - Cowdebeath</t>
  </si>
  <si>
    <t>02/02/02 - Alloa</t>
  </si>
  <si>
    <t>09/02/02 - Berwick</t>
  </si>
  <si>
    <t>16/02/02 - Forfar</t>
  </si>
  <si>
    <t>S Bowey</t>
  </si>
  <si>
    <t>D Lyle</t>
  </si>
  <si>
    <t>L Walker</t>
  </si>
  <si>
    <t>26/02/02 - Morton</t>
  </si>
  <si>
    <t>02/03/02 - Clydebank</t>
  </si>
  <si>
    <t>05/03/02 - Hamilton</t>
  </si>
  <si>
    <t>T Poston</t>
  </si>
  <si>
    <t>09/03/02 - Stranraer</t>
  </si>
  <si>
    <t>14/03/02 - Stranraer</t>
  </si>
  <si>
    <t>16/03/02 - Cowdenbeath</t>
  </si>
  <si>
    <t>S O'Connor</t>
  </si>
  <si>
    <t>J McAlpine</t>
  </si>
  <si>
    <t>23/03/02 - Stenhousemuir</t>
  </si>
  <si>
    <t>30/03/02 - Berwick</t>
  </si>
  <si>
    <t>S Dawson</t>
  </si>
  <si>
    <t>02/04/02 - Morton</t>
  </si>
  <si>
    <t>08/04/02 - Alloa Athletic</t>
  </si>
  <si>
    <t>13/04/02 - Hamilton</t>
  </si>
  <si>
    <t>20/04/02 - Forfar Athletic</t>
  </si>
  <si>
    <t>27/04/02 - Morton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</si>
</sst>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0">
    <font>
      <sz val="10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sz val="8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 style="medium"/>
      <right>
        <color indexed="63"/>
      </right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medium"/>
      <bottom style="hair"/>
    </border>
    <border>
      <left style="hair"/>
      <right>
        <color indexed="63"/>
      </right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1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textRotation="90" wrapText="1"/>
    </xf>
    <xf numFmtId="0" fontId="2" fillId="2" borderId="4" xfId="0" applyFont="1" applyFill="1" applyBorder="1" applyAlignment="1">
      <alignment textRotation="90" wrapText="1"/>
    </xf>
    <xf numFmtId="0" fontId="1" fillId="2" borderId="5" xfId="0" applyFont="1" applyFill="1" applyBorder="1" applyAlignment="1">
      <alignment textRotation="90" wrapText="1"/>
    </xf>
    <xf numFmtId="14" fontId="1" fillId="2" borderId="6" xfId="0" applyNumberFormat="1" applyFont="1" applyFill="1" applyBorder="1" applyAlignment="1">
      <alignment textRotation="90"/>
    </xf>
    <xf numFmtId="14" fontId="1" fillId="2" borderId="7" xfId="0" applyNumberFormat="1" applyFont="1" applyFill="1" applyBorder="1" applyAlignment="1">
      <alignment textRotation="90"/>
    </xf>
    <xf numFmtId="14" fontId="1" fillId="2" borderId="3" xfId="0" applyNumberFormat="1" applyFont="1" applyFill="1" applyBorder="1" applyAlignment="1">
      <alignment textRotation="90"/>
    </xf>
    <xf numFmtId="14" fontId="1" fillId="2" borderId="0" xfId="0" applyNumberFormat="1" applyFont="1" applyFill="1" applyBorder="1" applyAlignment="1">
      <alignment textRotation="90"/>
    </xf>
    <xf numFmtId="0" fontId="1" fillId="2" borderId="8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2" fontId="1" fillId="2" borderId="3" xfId="0" applyNumberFormat="1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2" fontId="1" fillId="2" borderId="10" xfId="0" applyNumberFormat="1" applyFont="1" applyFill="1" applyBorder="1" applyAlignment="1">
      <alignment/>
    </xf>
    <xf numFmtId="0" fontId="3" fillId="2" borderId="13" xfId="0" applyFont="1" applyFill="1" applyBorder="1" applyAlignment="1">
      <alignment/>
    </xf>
    <xf numFmtId="2" fontId="2" fillId="2" borderId="14" xfId="0" applyNumberFormat="1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2" fontId="1" fillId="2" borderId="17" xfId="0" applyNumberFormat="1" applyFont="1" applyFill="1" applyBorder="1" applyAlignment="1">
      <alignment/>
    </xf>
    <xf numFmtId="2" fontId="1" fillId="2" borderId="18" xfId="0" applyNumberFormat="1" applyFont="1" applyFill="1" applyBorder="1" applyAlignment="1">
      <alignment/>
    </xf>
    <xf numFmtId="2" fontId="1" fillId="2" borderId="16" xfId="0" applyNumberFormat="1" applyFont="1" applyFill="1" applyBorder="1" applyAlignment="1">
      <alignment/>
    </xf>
    <xf numFmtId="2" fontId="1" fillId="2" borderId="15" xfId="0" applyNumberFormat="1" applyFont="1" applyFill="1" applyBorder="1" applyAlignment="1">
      <alignment/>
    </xf>
    <xf numFmtId="1" fontId="1" fillId="2" borderId="19" xfId="0" applyNumberFormat="1" applyFont="1" applyFill="1" applyBorder="1" applyAlignment="1">
      <alignment/>
    </xf>
    <xf numFmtId="1" fontId="1" fillId="2" borderId="20" xfId="0" applyNumberFormat="1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3" fillId="2" borderId="22" xfId="0" applyFont="1" applyFill="1" applyBorder="1" applyAlignment="1">
      <alignment horizontal="right"/>
    </xf>
    <xf numFmtId="0" fontId="3" fillId="2" borderId="23" xfId="0" applyFont="1" applyFill="1" applyBorder="1" applyAlignment="1">
      <alignment horizontal="right"/>
    </xf>
    <xf numFmtId="0" fontId="3" fillId="2" borderId="24" xfId="0" applyFont="1" applyFill="1" applyBorder="1" applyAlignment="1">
      <alignment horizontal="right"/>
    </xf>
    <xf numFmtId="0" fontId="1" fillId="2" borderId="24" xfId="0" applyFont="1" applyFill="1" applyBorder="1" applyAlignment="1">
      <alignment/>
    </xf>
    <xf numFmtId="2" fontId="1" fillId="2" borderId="25" xfId="0" applyNumberFormat="1" applyFont="1" applyFill="1" applyBorder="1" applyAlignment="1">
      <alignment/>
    </xf>
    <xf numFmtId="2" fontId="1" fillId="2" borderId="26" xfId="0" applyNumberFormat="1" applyFont="1" applyFill="1" applyBorder="1" applyAlignment="1">
      <alignment/>
    </xf>
    <xf numFmtId="0" fontId="1" fillId="2" borderId="27" xfId="0" applyFont="1" applyFill="1" applyBorder="1" applyAlignment="1">
      <alignment/>
    </xf>
    <xf numFmtId="2" fontId="1" fillId="2" borderId="28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5" fillId="2" borderId="6" xfId="0" applyFont="1" applyFill="1" applyBorder="1" applyAlignment="1">
      <alignment textRotation="90" wrapText="1"/>
    </xf>
    <xf numFmtId="2" fontId="5" fillId="2" borderId="29" xfId="0" applyNumberFormat="1" applyFont="1" applyFill="1" applyBorder="1" applyAlignment="1">
      <alignment/>
    </xf>
    <xf numFmtId="2" fontId="5" fillId="2" borderId="3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 textRotation="90" wrapText="1"/>
    </xf>
    <xf numFmtId="2" fontId="7" fillId="2" borderId="29" xfId="0" applyNumberFormat="1" applyFont="1" applyFill="1" applyBorder="1" applyAlignment="1">
      <alignment/>
    </xf>
    <xf numFmtId="2" fontId="7" fillId="2" borderId="30" xfId="0" applyNumberFormat="1" applyFont="1" applyFill="1" applyBorder="1" applyAlignment="1">
      <alignment/>
    </xf>
    <xf numFmtId="2" fontId="8" fillId="2" borderId="3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2" borderId="6" xfId="0" applyFont="1" applyFill="1" applyBorder="1" applyAlignment="1">
      <alignment textRotation="90" wrapText="1"/>
    </xf>
    <xf numFmtId="2" fontId="9" fillId="2" borderId="12" xfId="0" applyNumberFormat="1" applyFont="1" applyFill="1" applyBorder="1" applyAlignment="1">
      <alignment/>
    </xf>
    <xf numFmtId="2" fontId="9" fillId="2" borderId="17" xfId="0" applyNumberFormat="1" applyFont="1" applyFill="1" applyBorder="1" applyAlignment="1">
      <alignment/>
    </xf>
    <xf numFmtId="2" fontId="4" fillId="2" borderId="32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2" fontId="1" fillId="2" borderId="33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textRotation="90"/>
    </xf>
    <xf numFmtId="0" fontId="3" fillId="0" borderId="0" xfId="0" applyFont="1" applyFill="1" applyAlignment="1">
      <alignment/>
    </xf>
    <xf numFmtId="14" fontId="1" fillId="2" borderId="34" xfId="0" applyNumberFormat="1" applyFont="1" applyFill="1" applyBorder="1" applyAlignment="1">
      <alignment textRotation="90"/>
    </xf>
    <xf numFmtId="2" fontId="1" fillId="2" borderId="34" xfId="0" applyNumberFormat="1" applyFont="1" applyFill="1" applyBorder="1" applyAlignment="1">
      <alignment/>
    </xf>
    <xf numFmtId="2" fontId="1" fillId="2" borderId="35" xfId="0" applyNumberFormat="1" applyFont="1" applyFill="1" applyBorder="1" applyAlignment="1">
      <alignment/>
    </xf>
    <xf numFmtId="2" fontId="1" fillId="2" borderId="19" xfId="0" applyNumberFormat="1" applyFont="1" applyFill="1" applyBorder="1" applyAlignment="1">
      <alignment/>
    </xf>
    <xf numFmtId="2" fontId="1" fillId="2" borderId="20" xfId="0" applyNumberFormat="1" applyFont="1" applyFill="1" applyBorder="1" applyAlignment="1">
      <alignment/>
    </xf>
    <xf numFmtId="2" fontId="1" fillId="2" borderId="36" xfId="0" applyNumberFormat="1" applyFont="1" applyFill="1" applyBorder="1" applyAlignment="1">
      <alignment/>
    </xf>
    <xf numFmtId="1" fontId="1" fillId="2" borderId="21" xfId="0" applyNumberFormat="1" applyFont="1" applyFill="1" applyBorder="1" applyAlignment="1">
      <alignment/>
    </xf>
    <xf numFmtId="2" fontId="1" fillId="2" borderId="37" xfId="0" applyNumberFormat="1" applyFont="1" applyFill="1" applyBorder="1" applyAlignment="1">
      <alignment/>
    </xf>
    <xf numFmtId="2" fontId="5" fillId="2" borderId="19" xfId="0" applyNumberFormat="1" applyFont="1" applyFill="1" applyBorder="1" applyAlignment="1">
      <alignment/>
    </xf>
    <xf numFmtId="2" fontId="6" fillId="2" borderId="25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0" fontId="1" fillId="3" borderId="8" xfId="0" applyFont="1" applyFill="1" applyBorder="1" applyAlignment="1">
      <alignment wrapText="1"/>
    </xf>
    <xf numFmtId="2" fontId="9" fillId="3" borderId="12" xfId="0" applyNumberFormat="1" applyFont="1" applyFill="1" applyBorder="1" applyAlignment="1">
      <alignment/>
    </xf>
    <xf numFmtId="1" fontId="2" fillId="3" borderId="9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2" fontId="7" fillId="3" borderId="29" xfId="0" applyNumberFormat="1" applyFont="1" applyFill="1" applyBorder="1" applyAlignment="1">
      <alignment/>
    </xf>
    <xf numFmtId="0" fontId="1" fillId="3" borderId="11" xfId="0" applyFont="1" applyFill="1" applyBorder="1" applyAlignment="1">
      <alignment/>
    </xf>
    <xf numFmtId="2" fontId="1" fillId="3" borderId="12" xfId="0" applyNumberFormat="1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2" fontId="1" fillId="3" borderId="11" xfId="0" applyNumberFormat="1" applyFont="1" applyFill="1" applyBorder="1" applyAlignment="1">
      <alignment/>
    </xf>
    <xf numFmtId="2" fontId="1" fillId="3" borderId="10" xfId="0" applyNumberFormat="1" applyFont="1" applyFill="1" applyBorder="1" applyAlignment="1">
      <alignment/>
    </xf>
    <xf numFmtId="2" fontId="5" fillId="3" borderId="29" xfId="0" applyNumberFormat="1" applyFont="1" applyFill="1" applyBorder="1" applyAlignment="1">
      <alignment/>
    </xf>
    <xf numFmtId="2" fontId="1" fillId="3" borderId="34" xfId="0" applyNumberFormat="1" applyFont="1" applyFill="1" applyBorder="1" applyAlignment="1">
      <alignment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right"/>
    </xf>
    <xf numFmtId="0" fontId="3" fillId="2" borderId="43" xfId="0" applyFont="1" applyFill="1" applyBorder="1" applyAlignment="1">
      <alignment horizontal="right"/>
    </xf>
    <xf numFmtId="0" fontId="3" fillId="2" borderId="44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5"/>
  <sheetViews>
    <sheetView tabSelected="1" workbookViewId="0" topLeftCell="A1">
      <pane xSplit="4" ySplit="1" topLeftCell="AC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2" sqref="C2"/>
    </sheetView>
  </sheetViews>
  <sheetFormatPr defaultColWidth="9.140625" defaultRowHeight="12.75"/>
  <cols>
    <col min="1" max="1" width="12.421875" style="2" bestFit="1" customWidth="1"/>
    <col min="2" max="2" width="7.28125" style="54" bestFit="1" customWidth="1"/>
    <col min="3" max="3" width="7.28125" style="38" bestFit="1" customWidth="1"/>
    <col min="4" max="4" width="3.421875" style="38" bestFit="1" customWidth="1"/>
    <col min="5" max="5" width="4.8515625" style="49" bestFit="1" customWidth="1"/>
    <col min="6" max="6" width="3.421875" style="2" bestFit="1" customWidth="1"/>
    <col min="7" max="8" width="4.8515625" style="2" bestFit="1" customWidth="1"/>
    <col min="9" max="25" width="4.57421875" style="2" customWidth="1"/>
    <col min="26" max="26" width="4.57421875" style="44" customWidth="1"/>
    <col min="27" max="49" width="4.57421875" style="2" customWidth="1"/>
    <col min="50" max="50" width="9.140625" style="2" customWidth="1"/>
    <col min="51" max="16384" width="9.140625" style="59" customWidth="1"/>
  </cols>
  <sheetData>
    <row r="1" spans="1:50" s="57" customFormat="1" ht="13.5" thickTop="1">
      <c r="A1" s="1"/>
      <c r="B1" s="83" t="s">
        <v>4</v>
      </c>
      <c r="C1" s="84"/>
      <c r="D1" s="85"/>
      <c r="E1" s="86" t="s">
        <v>3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7" t="s">
        <v>2</v>
      </c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8"/>
      <c r="AX1" s="39"/>
    </row>
    <row r="2" spans="1:61" s="57" customFormat="1" ht="99.75">
      <c r="A2" s="3"/>
      <c r="B2" s="50" t="s">
        <v>1</v>
      </c>
      <c r="C2" s="4" t="s">
        <v>5</v>
      </c>
      <c r="D2" s="5" t="s">
        <v>0</v>
      </c>
      <c r="E2" s="45" t="s">
        <v>1</v>
      </c>
      <c r="F2" s="6" t="s">
        <v>0</v>
      </c>
      <c r="G2" s="7" t="s">
        <v>29</v>
      </c>
      <c r="H2" s="8" t="s">
        <v>32</v>
      </c>
      <c r="I2" s="8" t="s">
        <v>33</v>
      </c>
      <c r="J2" s="8" t="s">
        <v>39</v>
      </c>
      <c r="K2" s="8" t="s">
        <v>40</v>
      </c>
      <c r="L2" s="8" t="s">
        <v>41</v>
      </c>
      <c r="M2" s="8" t="s">
        <v>43</v>
      </c>
      <c r="N2" s="8" t="s">
        <v>46</v>
      </c>
      <c r="O2" s="8" t="s">
        <v>50</v>
      </c>
      <c r="P2" s="8" t="s">
        <v>54</v>
      </c>
      <c r="Q2" s="8" t="s">
        <v>55</v>
      </c>
      <c r="R2" s="8" t="s">
        <v>62</v>
      </c>
      <c r="S2" s="8" t="s">
        <v>64</v>
      </c>
      <c r="T2" s="8" t="s">
        <v>68</v>
      </c>
      <c r="U2" s="8" t="s">
        <v>72</v>
      </c>
      <c r="V2" s="9" t="s">
        <v>74</v>
      </c>
      <c r="W2" s="9" t="s">
        <v>78</v>
      </c>
      <c r="X2" s="9" t="s">
        <v>82</v>
      </c>
      <c r="Y2" s="10" t="s">
        <v>84</v>
      </c>
      <c r="Z2" s="41" t="s">
        <v>1</v>
      </c>
      <c r="AA2" s="6" t="s">
        <v>0</v>
      </c>
      <c r="AB2" s="7" t="s">
        <v>20</v>
      </c>
      <c r="AC2" s="8" t="s">
        <v>21</v>
      </c>
      <c r="AD2" s="8" t="s">
        <v>31</v>
      </c>
      <c r="AE2" s="8" t="s">
        <v>34</v>
      </c>
      <c r="AF2" s="8" t="s">
        <v>35</v>
      </c>
      <c r="AG2" s="8" t="s">
        <v>36</v>
      </c>
      <c r="AH2" s="8" t="s">
        <v>38</v>
      </c>
      <c r="AI2" s="8" t="s">
        <v>42</v>
      </c>
      <c r="AJ2" s="8" t="s">
        <v>45</v>
      </c>
      <c r="AK2" s="8" t="s">
        <v>49</v>
      </c>
      <c r="AL2" s="8" t="s">
        <v>48</v>
      </c>
      <c r="AM2" s="8" t="s">
        <v>52</v>
      </c>
      <c r="AN2" s="8" t="s">
        <v>53</v>
      </c>
      <c r="AO2" s="8" t="s">
        <v>61</v>
      </c>
      <c r="AP2" s="8" t="s">
        <v>63</v>
      </c>
      <c r="AQ2" s="8" t="s">
        <v>69</v>
      </c>
      <c r="AR2" s="8" t="s">
        <v>70</v>
      </c>
      <c r="AS2" s="8" t="s">
        <v>73</v>
      </c>
      <c r="AT2" s="8" t="s">
        <v>77</v>
      </c>
      <c r="AU2" s="9" t="s">
        <v>80</v>
      </c>
      <c r="AV2" s="10" t="s">
        <v>81</v>
      </c>
      <c r="AW2" s="60" t="s">
        <v>83</v>
      </c>
      <c r="AX2" s="40">
        <v>40</v>
      </c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</row>
    <row r="3" spans="1:50" ht="14.25">
      <c r="A3" s="11" t="s">
        <v>8</v>
      </c>
      <c r="B3" s="51">
        <f aca="true" t="shared" si="0" ref="B3:B41">(SUM(G3:Y3)+SUM(AB3:AW3))/D3</f>
        <v>6.832857142857143</v>
      </c>
      <c r="C3" s="12">
        <f>(D3/AX14)*100</f>
        <v>70</v>
      </c>
      <c r="D3" s="13">
        <f aca="true" t="shared" si="1" ref="D3:D41">F3+AA3</f>
        <v>28</v>
      </c>
      <c r="E3" s="46">
        <f aca="true" t="shared" si="2" ref="E3:E40">SUM(G3:Y3)/F3</f>
        <v>7.072307692307692</v>
      </c>
      <c r="F3" s="14">
        <f aca="true" t="shared" si="3" ref="F3:F14">COUNTIF(G3:Y3,"&gt;0")</f>
        <v>13</v>
      </c>
      <c r="G3" s="15"/>
      <c r="H3" s="16"/>
      <c r="I3" s="16"/>
      <c r="J3" s="16">
        <v>7.16</v>
      </c>
      <c r="K3" s="16">
        <v>6.5</v>
      </c>
      <c r="L3" s="16"/>
      <c r="M3" s="16"/>
      <c r="N3" s="16"/>
      <c r="O3" s="16">
        <v>6.79</v>
      </c>
      <c r="P3" s="16">
        <v>8.06</v>
      </c>
      <c r="Q3" s="16">
        <v>7.78</v>
      </c>
      <c r="R3" s="16">
        <v>7.06</v>
      </c>
      <c r="S3" s="16">
        <v>6.53</v>
      </c>
      <c r="T3" s="16">
        <v>4.96</v>
      </c>
      <c r="U3" s="17">
        <v>7.51</v>
      </c>
      <c r="V3" s="17">
        <v>7.2</v>
      </c>
      <c r="W3" s="17">
        <v>7.3</v>
      </c>
      <c r="X3" s="17">
        <v>7.14</v>
      </c>
      <c r="Y3" s="18">
        <v>7.95</v>
      </c>
      <c r="Z3" s="42">
        <f>SUM(AB3:AW3)/AA3</f>
        <v>6.625333333333334</v>
      </c>
      <c r="AA3" s="14">
        <f>COUNTIF(AB3:AW3,"&gt;0")</f>
        <v>15</v>
      </c>
      <c r="AB3" s="15">
        <v>4.79</v>
      </c>
      <c r="AC3" s="16"/>
      <c r="AD3" s="16"/>
      <c r="AE3" s="16"/>
      <c r="AF3" s="16"/>
      <c r="AG3" s="16"/>
      <c r="AH3" s="16">
        <v>7.12</v>
      </c>
      <c r="AI3" s="16"/>
      <c r="AJ3" s="16"/>
      <c r="AK3" s="16">
        <v>6.38</v>
      </c>
      <c r="AL3" s="16">
        <v>5.67</v>
      </c>
      <c r="AM3" s="16">
        <v>6.21</v>
      </c>
      <c r="AN3" s="16">
        <v>5.74</v>
      </c>
      <c r="AO3" s="16">
        <v>7.22</v>
      </c>
      <c r="AP3" s="16">
        <v>6.82</v>
      </c>
      <c r="AQ3" s="16">
        <v>7.69</v>
      </c>
      <c r="AR3" s="16">
        <v>5.74</v>
      </c>
      <c r="AS3" s="16">
        <v>7.44</v>
      </c>
      <c r="AT3" s="16">
        <v>7.34</v>
      </c>
      <c r="AU3" s="17">
        <v>7.98</v>
      </c>
      <c r="AV3" s="17">
        <v>5.32</v>
      </c>
      <c r="AW3" s="61">
        <v>7.92</v>
      </c>
      <c r="AX3" s="40">
        <f>AX2</f>
        <v>40</v>
      </c>
    </row>
    <row r="4" spans="1:50" ht="14.25">
      <c r="A4" s="11" t="s">
        <v>11</v>
      </c>
      <c r="B4" s="51">
        <f t="shared" si="0"/>
        <v>6.825277777777777</v>
      </c>
      <c r="C4" s="12">
        <f>(D4/AX4)*100</f>
        <v>90</v>
      </c>
      <c r="D4" s="13">
        <f t="shared" si="1"/>
        <v>36</v>
      </c>
      <c r="E4" s="46">
        <f t="shared" si="2"/>
        <v>6.859444444444445</v>
      </c>
      <c r="F4" s="14">
        <f t="shared" si="3"/>
        <v>18</v>
      </c>
      <c r="G4" s="15">
        <v>5.63</v>
      </c>
      <c r="H4" s="16">
        <v>6.52</v>
      </c>
      <c r="I4" s="16">
        <v>6.66</v>
      </c>
      <c r="J4" s="16">
        <v>7.22</v>
      </c>
      <c r="K4" s="16">
        <v>7.16</v>
      </c>
      <c r="L4" s="16">
        <v>5.26</v>
      </c>
      <c r="M4" s="16"/>
      <c r="N4" s="16">
        <v>6.19</v>
      </c>
      <c r="O4" s="16">
        <v>5.74</v>
      </c>
      <c r="P4" s="16">
        <v>6.84</v>
      </c>
      <c r="Q4" s="16">
        <v>7.15</v>
      </c>
      <c r="R4" s="16">
        <v>6.35</v>
      </c>
      <c r="S4" s="16">
        <v>5.66</v>
      </c>
      <c r="T4" s="16">
        <v>7.93</v>
      </c>
      <c r="U4" s="17">
        <v>7.39</v>
      </c>
      <c r="V4" s="17">
        <v>8.16</v>
      </c>
      <c r="W4" s="17">
        <v>6.63</v>
      </c>
      <c r="X4" s="17">
        <v>8.15</v>
      </c>
      <c r="Y4" s="18">
        <v>8.83</v>
      </c>
      <c r="Z4" s="42">
        <f aca="true" t="shared" si="4" ref="Z4:Z17">SUM(AB4:AW4)/AA4</f>
        <v>6.79111111111111</v>
      </c>
      <c r="AA4" s="14">
        <f aca="true" t="shared" si="5" ref="AA4:AA17">COUNTIF(AB4:AW4,"&gt;0")</f>
        <v>18</v>
      </c>
      <c r="AB4" s="15">
        <v>7.28</v>
      </c>
      <c r="AC4" s="16"/>
      <c r="AD4" s="16">
        <v>6.4</v>
      </c>
      <c r="AE4" s="16">
        <v>6.06</v>
      </c>
      <c r="AF4" s="16">
        <v>6.6</v>
      </c>
      <c r="AG4" s="16"/>
      <c r="AH4" s="16">
        <v>7.2</v>
      </c>
      <c r="AI4" s="16">
        <v>8.26</v>
      </c>
      <c r="AJ4" s="16"/>
      <c r="AK4" s="16">
        <v>7.24</v>
      </c>
      <c r="AL4" s="16">
        <v>5.87</v>
      </c>
      <c r="AM4" s="16">
        <v>6.36</v>
      </c>
      <c r="AN4" s="16">
        <v>6.16</v>
      </c>
      <c r="AO4" s="16">
        <v>6.73</v>
      </c>
      <c r="AP4" s="16">
        <v>4.91</v>
      </c>
      <c r="AQ4" s="16">
        <v>8.17</v>
      </c>
      <c r="AR4" s="16">
        <v>5.97</v>
      </c>
      <c r="AS4" s="16">
        <v>7.56</v>
      </c>
      <c r="AT4" s="16">
        <v>7.6</v>
      </c>
      <c r="AU4" s="17"/>
      <c r="AV4" s="17">
        <v>4.45</v>
      </c>
      <c r="AW4" s="61">
        <v>9.42</v>
      </c>
      <c r="AX4" s="40">
        <f aca="true" t="shared" si="6" ref="AX4:AX42">AX3</f>
        <v>40</v>
      </c>
    </row>
    <row r="5" spans="1:50" ht="14.25">
      <c r="A5" s="11" t="s">
        <v>76</v>
      </c>
      <c r="B5" s="51">
        <f t="shared" si="0"/>
        <v>6.641176470588236</v>
      </c>
      <c r="C5" s="12">
        <f>(D5/AX26)*100</f>
        <v>85</v>
      </c>
      <c r="D5" s="13">
        <f t="shared" si="1"/>
        <v>34</v>
      </c>
      <c r="E5" s="46">
        <f t="shared" si="2"/>
        <v>6.579411764705883</v>
      </c>
      <c r="F5" s="14">
        <f t="shared" si="3"/>
        <v>17</v>
      </c>
      <c r="G5" s="15"/>
      <c r="H5" s="16"/>
      <c r="I5" s="16">
        <v>7</v>
      </c>
      <c r="J5" s="16">
        <v>7.94</v>
      </c>
      <c r="K5" s="16">
        <v>8.5</v>
      </c>
      <c r="L5" s="16">
        <v>5.3</v>
      </c>
      <c r="M5" s="16">
        <v>6.53</v>
      </c>
      <c r="N5" s="16">
        <v>5.44</v>
      </c>
      <c r="O5" s="16">
        <v>3.95</v>
      </c>
      <c r="P5" s="16">
        <v>6.43</v>
      </c>
      <c r="Q5" s="16">
        <v>5.61</v>
      </c>
      <c r="R5" s="16">
        <v>5.53</v>
      </c>
      <c r="S5" s="16">
        <v>6.9</v>
      </c>
      <c r="T5" s="16">
        <v>7.53</v>
      </c>
      <c r="U5" s="17">
        <v>7.68</v>
      </c>
      <c r="V5" s="17">
        <v>6.38</v>
      </c>
      <c r="W5" s="17">
        <v>6.4</v>
      </c>
      <c r="X5" s="17">
        <v>6.84</v>
      </c>
      <c r="Y5" s="18">
        <v>7.89</v>
      </c>
      <c r="Z5" s="42">
        <f t="shared" si="4"/>
        <v>6.702941176470588</v>
      </c>
      <c r="AA5" s="14">
        <f t="shared" si="5"/>
        <v>17</v>
      </c>
      <c r="AB5" s="15"/>
      <c r="AC5" s="16"/>
      <c r="AD5" s="16"/>
      <c r="AE5" s="16">
        <v>6.65</v>
      </c>
      <c r="AF5" s="16">
        <v>6.8</v>
      </c>
      <c r="AG5" s="16">
        <v>6.5</v>
      </c>
      <c r="AH5" s="16">
        <v>7.56</v>
      </c>
      <c r="AI5" s="16">
        <v>7.63</v>
      </c>
      <c r="AJ5" s="16">
        <v>5.65</v>
      </c>
      <c r="AK5" s="16">
        <v>6.76</v>
      </c>
      <c r="AL5" s="16">
        <v>5.8</v>
      </c>
      <c r="AM5" s="16">
        <v>4.71</v>
      </c>
      <c r="AN5" s="16"/>
      <c r="AO5" s="16"/>
      <c r="AP5" s="16">
        <v>5.73</v>
      </c>
      <c r="AQ5" s="16">
        <v>7.34</v>
      </c>
      <c r="AR5" s="16">
        <v>5.84</v>
      </c>
      <c r="AS5" s="16">
        <v>8.52</v>
      </c>
      <c r="AT5" s="16">
        <v>8.2</v>
      </c>
      <c r="AU5" s="17">
        <v>7.13</v>
      </c>
      <c r="AV5" s="17">
        <v>4.79</v>
      </c>
      <c r="AW5" s="61">
        <v>8.34</v>
      </c>
      <c r="AX5" s="40">
        <f t="shared" si="6"/>
        <v>40</v>
      </c>
    </row>
    <row r="6" spans="1:50" ht="14.25">
      <c r="A6" s="11" t="s">
        <v>24</v>
      </c>
      <c r="B6" s="51">
        <f t="shared" si="0"/>
        <v>6.614500000000001</v>
      </c>
      <c r="C6" s="12">
        <f>(D6/AX12)*100</f>
        <v>100</v>
      </c>
      <c r="D6" s="13">
        <f t="shared" si="1"/>
        <v>40</v>
      </c>
      <c r="E6" s="46">
        <f t="shared" si="2"/>
        <v>6.662222222222222</v>
      </c>
      <c r="F6" s="14">
        <f t="shared" si="3"/>
        <v>18</v>
      </c>
      <c r="G6" s="15">
        <v>6.11</v>
      </c>
      <c r="H6" s="16">
        <v>7.23</v>
      </c>
      <c r="I6" s="16">
        <v>6.93</v>
      </c>
      <c r="J6" s="16">
        <v>7.33</v>
      </c>
      <c r="K6" s="16">
        <v>7.03</v>
      </c>
      <c r="L6" s="16">
        <v>6.15</v>
      </c>
      <c r="M6" s="16">
        <v>6.86</v>
      </c>
      <c r="N6" s="16">
        <v>5.34</v>
      </c>
      <c r="O6" s="16">
        <v>5.87</v>
      </c>
      <c r="P6" s="16">
        <v>6.35</v>
      </c>
      <c r="Q6" s="16">
        <v>6.02</v>
      </c>
      <c r="R6" s="16">
        <v>7.39</v>
      </c>
      <c r="S6" s="16">
        <v>8</v>
      </c>
      <c r="T6" s="16">
        <v>5.58</v>
      </c>
      <c r="U6" s="17">
        <v>6.72</v>
      </c>
      <c r="V6" s="17">
        <v>7</v>
      </c>
      <c r="W6" s="17">
        <v>6.63</v>
      </c>
      <c r="X6" s="17">
        <v>7.38</v>
      </c>
      <c r="Y6" s="18"/>
      <c r="Z6" s="42">
        <f t="shared" si="4"/>
        <v>6.575454545454547</v>
      </c>
      <c r="AA6" s="14">
        <f t="shared" si="5"/>
        <v>22</v>
      </c>
      <c r="AB6" s="15">
        <v>6.07</v>
      </c>
      <c r="AC6" s="16">
        <v>5.5</v>
      </c>
      <c r="AD6" s="16">
        <v>6.47</v>
      </c>
      <c r="AE6" s="16">
        <v>6.18</v>
      </c>
      <c r="AF6" s="16">
        <v>6.2</v>
      </c>
      <c r="AG6" s="16">
        <v>5.44</v>
      </c>
      <c r="AH6" s="16">
        <v>6.69</v>
      </c>
      <c r="AI6" s="16">
        <v>8</v>
      </c>
      <c r="AJ6" s="16">
        <v>4.85</v>
      </c>
      <c r="AK6" s="16">
        <v>7.14</v>
      </c>
      <c r="AL6" s="16">
        <v>6.13</v>
      </c>
      <c r="AM6" s="16">
        <v>6.07</v>
      </c>
      <c r="AN6" s="16">
        <v>5.79</v>
      </c>
      <c r="AO6" s="16">
        <v>7.22</v>
      </c>
      <c r="AP6" s="16">
        <v>6.82</v>
      </c>
      <c r="AQ6" s="16">
        <v>7.34</v>
      </c>
      <c r="AR6" s="16">
        <v>5.74</v>
      </c>
      <c r="AS6" s="16">
        <v>7.5</v>
      </c>
      <c r="AT6" s="16">
        <v>7.65</v>
      </c>
      <c r="AU6" s="17">
        <v>7.24</v>
      </c>
      <c r="AV6" s="17">
        <v>6.57</v>
      </c>
      <c r="AW6" s="61">
        <v>8.05</v>
      </c>
      <c r="AX6" s="40">
        <f t="shared" si="6"/>
        <v>40</v>
      </c>
    </row>
    <row r="7" spans="1:50" ht="14.25">
      <c r="A7" s="11" t="s">
        <v>18</v>
      </c>
      <c r="B7" s="51">
        <f t="shared" si="0"/>
        <v>6.562631578947368</v>
      </c>
      <c r="C7" s="12">
        <f>(D7/AX3)*100</f>
        <v>95</v>
      </c>
      <c r="D7" s="13">
        <f t="shared" si="1"/>
        <v>38</v>
      </c>
      <c r="E7" s="46">
        <f t="shared" si="2"/>
        <v>6.568888888888889</v>
      </c>
      <c r="F7" s="14">
        <f t="shared" si="3"/>
        <v>18</v>
      </c>
      <c r="G7" s="15">
        <v>5.67</v>
      </c>
      <c r="H7" s="16">
        <v>7.07</v>
      </c>
      <c r="I7" s="16">
        <v>6.45</v>
      </c>
      <c r="J7" s="16">
        <v>7.08</v>
      </c>
      <c r="K7" s="16">
        <v>6.92</v>
      </c>
      <c r="L7" s="16">
        <v>5.74</v>
      </c>
      <c r="M7" s="16"/>
      <c r="N7" s="16">
        <v>5.94</v>
      </c>
      <c r="O7" s="16">
        <v>6.65</v>
      </c>
      <c r="P7" s="16">
        <v>6.83</v>
      </c>
      <c r="Q7" s="16">
        <v>6.44</v>
      </c>
      <c r="R7" s="16">
        <v>6.31</v>
      </c>
      <c r="S7" s="16">
        <v>6.24</v>
      </c>
      <c r="T7" s="16">
        <v>5.82</v>
      </c>
      <c r="U7" s="17">
        <v>6.84</v>
      </c>
      <c r="V7" s="17">
        <v>6.05</v>
      </c>
      <c r="W7" s="17">
        <v>5.79</v>
      </c>
      <c r="X7" s="17">
        <v>8.67</v>
      </c>
      <c r="Y7" s="18">
        <v>7.73</v>
      </c>
      <c r="Z7" s="42">
        <f t="shared" si="4"/>
        <v>6.5569999999999995</v>
      </c>
      <c r="AA7" s="14">
        <f t="shared" si="5"/>
        <v>20</v>
      </c>
      <c r="AB7" s="15"/>
      <c r="AC7" s="16">
        <v>6.44</v>
      </c>
      <c r="AD7" s="16">
        <v>5.13</v>
      </c>
      <c r="AE7" s="16">
        <v>6.24</v>
      </c>
      <c r="AF7" s="16">
        <v>6.3</v>
      </c>
      <c r="AG7" s="16">
        <v>6.06</v>
      </c>
      <c r="AH7" s="16">
        <v>5.73</v>
      </c>
      <c r="AI7" s="16">
        <v>6.83</v>
      </c>
      <c r="AJ7" s="16"/>
      <c r="AK7" s="16">
        <v>6.05</v>
      </c>
      <c r="AL7" s="16">
        <v>7.47</v>
      </c>
      <c r="AM7" s="16">
        <v>6.57</v>
      </c>
      <c r="AN7" s="16">
        <v>6.79</v>
      </c>
      <c r="AO7" s="16">
        <v>6.67</v>
      </c>
      <c r="AP7" s="16">
        <v>6.18</v>
      </c>
      <c r="AQ7" s="16">
        <v>7.07</v>
      </c>
      <c r="AR7" s="16">
        <v>6.71</v>
      </c>
      <c r="AS7" s="16">
        <v>7.65</v>
      </c>
      <c r="AT7" s="16">
        <v>7.19</v>
      </c>
      <c r="AU7" s="17">
        <v>7.55</v>
      </c>
      <c r="AV7" s="17">
        <v>5.02</v>
      </c>
      <c r="AW7" s="61">
        <v>7.49</v>
      </c>
      <c r="AX7" s="40">
        <f t="shared" si="6"/>
        <v>40</v>
      </c>
    </row>
    <row r="8" spans="1:50" ht="14.25">
      <c r="A8" s="11" t="s">
        <v>15</v>
      </c>
      <c r="B8" s="51">
        <f t="shared" si="0"/>
        <v>6.526216216216215</v>
      </c>
      <c r="C8" s="12">
        <f>(D8/AX8)*100</f>
        <v>92.5</v>
      </c>
      <c r="D8" s="13">
        <f t="shared" si="1"/>
        <v>37</v>
      </c>
      <c r="E8" s="46">
        <f t="shared" si="2"/>
        <v>6.596470588235294</v>
      </c>
      <c r="F8" s="14">
        <f t="shared" si="3"/>
        <v>17</v>
      </c>
      <c r="G8" s="15">
        <v>7.52</v>
      </c>
      <c r="H8" s="16"/>
      <c r="I8" s="16">
        <v>8.1</v>
      </c>
      <c r="J8" s="16">
        <v>7.25</v>
      </c>
      <c r="K8" s="16">
        <v>6.87</v>
      </c>
      <c r="L8" s="16">
        <v>5.11</v>
      </c>
      <c r="M8" s="16">
        <v>7.78</v>
      </c>
      <c r="N8" s="16">
        <v>5.62</v>
      </c>
      <c r="O8" s="16">
        <v>5.92</v>
      </c>
      <c r="P8" s="16">
        <v>6.51</v>
      </c>
      <c r="Q8" s="16">
        <v>6.02</v>
      </c>
      <c r="R8" s="16">
        <v>4.65</v>
      </c>
      <c r="S8" s="16">
        <v>7</v>
      </c>
      <c r="T8" s="16"/>
      <c r="U8" s="17">
        <v>7</v>
      </c>
      <c r="V8" s="17">
        <v>6.39</v>
      </c>
      <c r="W8" s="17">
        <v>5.19</v>
      </c>
      <c r="X8" s="17">
        <v>6.97</v>
      </c>
      <c r="Y8" s="18">
        <v>8.24</v>
      </c>
      <c r="Z8" s="42">
        <f t="shared" si="4"/>
        <v>6.466499999999999</v>
      </c>
      <c r="AA8" s="14">
        <f t="shared" si="5"/>
        <v>20</v>
      </c>
      <c r="AB8" s="15"/>
      <c r="AC8" s="16">
        <v>5.26</v>
      </c>
      <c r="AD8" s="16">
        <v>7.27</v>
      </c>
      <c r="AE8" s="16">
        <v>7.12</v>
      </c>
      <c r="AF8" s="16">
        <v>6</v>
      </c>
      <c r="AG8" s="16">
        <v>6.62</v>
      </c>
      <c r="AH8" s="16">
        <v>7.5</v>
      </c>
      <c r="AI8" s="16">
        <v>7.68</v>
      </c>
      <c r="AJ8" s="16">
        <v>4.65</v>
      </c>
      <c r="AK8" s="16">
        <v>8.57</v>
      </c>
      <c r="AL8" s="16">
        <v>6.27</v>
      </c>
      <c r="AM8" s="16">
        <v>5.57</v>
      </c>
      <c r="AN8" s="16">
        <v>5.26</v>
      </c>
      <c r="AO8" s="16">
        <v>6.67</v>
      </c>
      <c r="AP8" s="16">
        <v>5.82</v>
      </c>
      <c r="AQ8" s="16">
        <v>6.17</v>
      </c>
      <c r="AR8" s="16">
        <v>4.72</v>
      </c>
      <c r="AS8" s="16">
        <v>7.75</v>
      </c>
      <c r="AT8" s="16"/>
      <c r="AU8" s="17">
        <v>8.13</v>
      </c>
      <c r="AV8" s="17">
        <v>4.17</v>
      </c>
      <c r="AW8" s="61">
        <v>8.13</v>
      </c>
      <c r="AX8" s="40">
        <f t="shared" si="6"/>
        <v>40</v>
      </c>
    </row>
    <row r="9" spans="1:50" ht="14.25">
      <c r="A9" s="11" t="s">
        <v>22</v>
      </c>
      <c r="B9" s="51">
        <f>(SUM(G9:Y9)+SUM(AB9:AW9))/D9</f>
        <v>6.399166666666667</v>
      </c>
      <c r="C9" s="12">
        <f>(D9/AX10)*100</f>
        <v>90</v>
      </c>
      <c r="D9" s="13">
        <f>F9+AA9</f>
        <v>36</v>
      </c>
      <c r="E9" s="46">
        <f>SUM(G9:Y9)/F9</f>
        <v>6.177058823529412</v>
      </c>
      <c r="F9" s="14">
        <f t="shared" si="3"/>
        <v>17</v>
      </c>
      <c r="G9" s="15">
        <v>6.07</v>
      </c>
      <c r="H9" s="16">
        <v>7.6</v>
      </c>
      <c r="I9" s="16">
        <v>7</v>
      </c>
      <c r="J9" s="16"/>
      <c r="K9" s="16">
        <v>5.43</v>
      </c>
      <c r="L9" s="16">
        <v>4.19</v>
      </c>
      <c r="M9" s="16">
        <v>6.92</v>
      </c>
      <c r="N9" s="16">
        <v>3.55</v>
      </c>
      <c r="O9" s="16"/>
      <c r="P9" s="16">
        <v>6.98</v>
      </c>
      <c r="Q9" s="16">
        <v>7</v>
      </c>
      <c r="R9" s="16">
        <v>5.98</v>
      </c>
      <c r="S9" s="16">
        <v>6.42</v>
      </c>
      <c r="T9" s="16">
        <v>4.62</v>
      </c>
      <c r="U9" s="17">
        <v>6.8</v>
      </c>
      <c r="V9" s="17">
        <v>5.28</v>
      </c>
      <c r="W9" s="17">
        <v>6.6</v>
      </c>
      <c r="X9" s="17">
        <v>6.7</v>
      </c>
      <c r="Y9" s="18">
        <v>7.87</v>
      </c>
      <c r="Z9" s="42">
        <f>SUM(AB9:AW9)/AA9</f>
        <v>6.597894736842105</v>
      </c>
      <c r="AA9" s="14">
        <f>COUNTIF(AB9:AW9,"&gt;0")</f>
        <v>19</v>
      </c>
      <c r="AB9" s="15">
        <v>7.9</v>
      </c>
      <c r="AC9" s="16">
        <v>6.84</v>
      </c>
      <c r="AD9" s="16">
        <v>6.6</v>
      </c>
      <c r="AE9" s="16">
        <v>5.65</v>
      </c>
      <c r="AF9" s="16">
        <v>6.5</v>
      </c>
      <c r="AG9" s="16">
        <v>6.06</v>
      </c>
      <c r="AH9" s="16"/>
      <c r="AI9" s="16">
        <v>6.53</v>
      </c>
      <c r="AJ9" s="16">
        <v>5</v>
      </c>
      <c r="AK9" s="16">
        <v>7.24</v>
      </c>
      <c r="AL9" s="16">
        <v>6</v>
      </c>
      <c r="AM9" s="16"/>
      <c r="AN9" s="16"/>
      <c r="AO9" s="16">
        <v>6.94</v>
      </c>
      <c r="AP9" s="16">
        <v>7.36</v>
      </c>
      <c r="AQ9" s="16">
        <v>7.48</v>
      </c>
      <c r="AR9" s="16">
        <v>5.39</v>
      </c>
      <c r="AS9" s="16">
        <v>6.88</v>
      </c>
      <c r="AT9" s="16">
        <v>7.2</v>
      </c>
      <c r="AU9" s="17">
        <v>6.33</v>
      </c>
      <c r="AV9" s="17">
        <v>5.83</v>
      </c>
      <c r="AW9" s="61">
        <v>7.63</v>
      </c>
      <c r="AX9" s="40">
        <f>AX10</f>
        <v>40</v>
      </c>
    </row>
    <row r="10" spans="1:50" ht="14.25">
      <c r="A10" s="11" t="s">
        <v>23</v>
      </c>
      <c r="B10" s="51">
        <f t="shared" si="0"/>
        <v>6.3323809523809516</v>
      </c>
      <c r="C10" s="12">
        <f>(D10/AX17)*100</f>
        <v>52.5</v>
      </c>
      <c r="D10" s="13">
        <f t="shared" si="1"/>
        <v>21</v>
      </c>
      <c r="E10" s="46">
        <f t="shared" si="2"/>
        <v>6.625555555555555</v>
      </c>
      <c r="F10" s="14">
        <f t="shared" si="3"/>
        <v>9</v>
      </c>
      <c r="G10" s="15">
        <v>6.07</v>
      </c>
      <c r="H10" s="16">
        <v>7.1</v>
      </c>
      <c r="I10" s="16">
        <v>6.89</v>
      </c>
      <c r="J10" s="16">
        <v>7</v>
      </c>
      <c r="K10" s="16">
        <v>6.89</v>
      </c>
      <c r="L10" s="16">
        <v>6.3</v>
      </c>
      <c r="M10" s="16">
        <v>7.94</v>
      </c>
      <c r="N10" s="16">
        <v>5.16</v>
      </c>
      <c r="O10" s="16"/>
      <c r="P10" s="16"/>
      <c r="Q10" s="16"/>
      <c r="R10" s="16"/>
      <c r="S10" s="16"/>
      <c r="T10" s="16"/>
      <c r="U10" s="17"/>
      <c r="V10" s="17"/>
      <c r="W10" s="17"/>
      <c r="X10" s="17"/>
      <c r="Y10" s="18">
        <v>6.28</v>
      </c>
      <c r="Z10" s="42">
        <f t="shared" si="4"/>
        <v>6.1125</v>
      </c>
      <c r="AA10" s="14">
        <f t="shared" si="5"/>
        <v>12</v>
      </c>
      <c r="AB10" s="15">
        <v>6.52</v>
      </c>
      <c r="AC10" s="16">
        <v>5.94</v>
      </c>
      <c r="AD10" s="16">
        <v>6.73</v>
      </c>
      <c r="AE10" s="16">
        <v>6.47</v>
      </c>
      <c r="AF10" s="16">
        <v>6.7</v>
      </c>
      <c r="AG10" s="16">
        <v>5.56</v>
      </c>
      <c r="AH10" s="16">
        <v>7.12</v>
      </c>
      <c r="AI10" s="16">
        <v>6.47</v>
      </c>
      <c r="AJ10" s="16">
        <v>4.2</v>
      </c>
      <c r="AK10" s="16"/>
      <c r="AL10" s="16"/>
      <c r="AM10" s="16">
        <v>5.57</v>
      </c>
      <c r="AN10" s="16">
        <v>5.16</v>
      </c>
      <c r="AO10" s="16"/>
      <c r="AP10" s="16"/>
      <c r="AQ10" s="16"/>
      <c r="AR10" s="16"/>
      <c r="AS10" s="16"/>
      <c r="AT10" s="16"/>
      <c r="AU10" s="17">
        <v>6.91</v>
      </c>
      <c r="AV10" s="17"/>
      <c r="AW10" s="61"/>
      <c r="AX10" s="40">
        <f>AX8</f>
        <v>40</v>
      </c>
    </row>
    <row r="11" spans="1:50" ht="14.25">
      <c r="A11" s="11" t="s">
        <v>10</v>
      </c>
      <c r="B11" s="51">
        <f t="shared" si="0"/>
        <v>6.213571428571429</v>
      </c>
      <c r="C11" s="12">
        <f>(D11/AX10)*100</f>
        <v>70</v>
      </c>
      <c r="D11" s="13">
        <f t="shared" si="1"/>
        <v>28</v>
      </c>
      <c r="E11" s="46">
        <f t="shared" si="2"/>
        <v>6.180000000000001</v>
      </c>
      <c r="F11" s="14">
        <f t="shared" si="3"/>
        <v>14</v>
      </c>
      <c r="G11" s="15">
        <v>6.81</v>
      </c>
      <c r="H11" s="16">
        <v>7.53</v>
      </c>
      <c r="I11" s="16">
        <v>6.57</v>
      </c>
      <c r="J11" s="16"/>
      <c r="K11" s="16"/>
      <c r="L11" s="16"/>
      <c r="M11" s="16"/>
      <c r="N11" s="16">
        <v>3.9</v>
      </c>
      <c r="O11" s="16">
        <v>6.87</v>
      </c>
      <c r="P11" s="16">
        <v>6.41</v>
      </c>
      <c r="Q11" s="16">
        <v>6.54</v>
      </c>
      <c r="R11" s="16">
        <v>4.27</v>
      </c>
      <c r="S11" s="16">
        <v>6.35</v>
      </c>
      <c r="T11" s="16">
        <v>5.11</v>
      </c>
      <c r="U11" s="17">
        <v>5.07</v>
      </c>
      <c r="V11" s="17">
        <v>6.3</v>
      </c>
      <c r="W11" s="17"/>
      <c r="X11" s="17">
        <v>7.04</v>
      </c>
      <c r="Y11" s="18">
        <v>7.75</v>
      </c>
      <c r="Z11" s="42">
        <f>SUM(AB11:AW11)/AA11</f>
        <v>6.247142857142856</v>
      </c>
      <c r="AA11" s="14">
        <f>COUNTIF(AB11:AW11,"&gt;0")</f>
        <v>14</v>
      </c>
      <c r="AB11" s="15">
        <v>6.03</v>
      </c>
      <c r="AC11" s="16"/>
      <c r="AD11" s="16">
        <v>6.67</v>
      </c>
      <c r="AE11" s="16">
        <v>6.82</v>
      </c>
      <c r="AF11" s="16">
        <v>6.3</v>
      </c>
      <c r="AG11" s="16"/>
      <c r="AH11" s="16"/>
      <c r="AI11" s="16"/>
      <c r="AJ11" s="16">
        <v>4.5</v>
      </c>
      <c r="AK11" s="16">
        <v>6.71</v>
      </c>
      <c r="AL11" s="16">
        <v>5.6</v>
      </c>
      <c r="AM11" s="16">
        <v>5.14</v>
      </c>
      <c r="AN11" s="16">
        <v>5.58</v>
      </c>
      <c r="AO11" s="16">
        <v>6.61</v>
      </c>
      <c r="AP11" s="16"/>
      <c r="AQ11" s="16">
        <v>6.31</v>
      </c>
      <c r="AR11" s="16"/>
      <c r="AS11" s="16">
        <v>6.66</v>
      </c>
      <c r="AT11" s="16">
        <v>6.89</v>
      </c>
      <c r="AU11" s="17"/>
      <c r="AV11" s="17"/>
      <c r="AW11" s="61">
        <v>7.64</v>
      </c>
      <c r="AX11" s="40">
        <f>AX9</f>
        <v>40</v>
      </c>
    </row>
    <row r="12" spans="1:50" ht="14.25">
      <c r="A12" s="11" t="s">
        <v>16</v>
      </c>
      <c r="B12" s="51">
        <f t="shared" si="0"/>
        <v>6.048648648648649</v>
      </c>
      <c r="C12" s="12">
        <f>(D12/AX10)*100</f>
        <v>92.5</v>
      </c>
      <c r="D12" s="13">
        <f t="shared" si="1"/>
        <v>37</v>
      </c>
      <c r="E12" s="46">
        <f t="shared" si="2"/>
        <v>6.10888888888889</v>
      </c>
      <c r="F12" s="14">
        <f t="shared" si="3"/>
        <v>18</v>
      </c>
      <c r="G12" s="15">
        <v>5.85</v>
      </c>
      <c r="H12" s="16">
        <v>6.48</v>
      </c>
      <c r="I12" s="16">
        <v>6.41</v>
      </c>
      <c r="J12" s="16">
        <v>6.82</v>
      </c>
      <c r="K12" s="16">
        <v>6.74</v>
      </c>
      <c r="L12" s="16">
        <v>4.85</v>
      </c>
      <c r="M12" s="16">
        <v>6.43</v>
      </c>
      <c r="N12" s="16">
        <v>5.78</v>
      </c>
      <c r="O12" s="16">
        <v>4.11</v>
      </c>
      <c r="P12" s="16">
        <v>6.12</v>
      </c>
      <c r="Q12" s="16">
        <v>6.62</v>
      </c>
      <c r="R12" s="16">
        <v>5.29</v>
      </c>
      <c r="S12" s="16"/>
      <c r="T12" s="16">
        <v>6.44</v>
      </c>
      <c r="U12" s="17">
        <v>6.22</v>
      </c>
      <c r="V12" s="17">
        <v>5.86</v>
      </c>
      <c r="W12" s="17">
        <v>5.67</v>
      </c>
      <c r="X12" s="17">
        <v>6.82</v>
      </c>
      <c r="Y12" s="18">
        <v>7.45</v>
      </c>
      <c r="Z12" s="42">
        <f t="shared" si="4"/>
        <v>5.991578947368421</v>
      </c>
      <c r="AA12" s="14">
        <f t="shared" si="5"/>
        <v>19</v>
      </c>
      <c r="AB12" s="15"/>
      <c r="AC12" s="16">
        <v>5.39</v>
      </c>
      <c r="AD12" s="16">
        <v>5.93</v>
      </c>
      <c r="AE12" s="16">
        <v>6.18</v>
      </c>
      <c r="AF12" s="16">
        <v>6.2</v>
      </c>
      <c r="AG12" s="16">
        <v>6.06</v>
      </c>
      <c r="AH12" s="16">
        <v>6.44</v>
      </c>
      <c r="AI12" s="16">
        <v>6.58</v>
      </c>
      <c r="AJ12" s="16"/>
      <c r="AK12" s="16">
        <v>5.11</v>
      </c>
      <c r="AL12" s="16">
        <v>4.79</v>
      </c>
      <c r="AM12" s="16">
        <v>5.36</v>
      </c>
      <c r="AN12" s="16"/>
      <c r="AO12" s="16">
        <v>6.88</v>
      </c>
      <c r="AP12" s="16">
        <v>5.45</v>
      </c>
      <c r="AQ12" s="16">
        <v>6.62</v>
      </c>
      <c r="AR12" s="16">
        <v>4.66</v>
      </c>
      <c r="AS12" s="16">
        <v>6.88</v>
      </c>
      <c r="AT12" s="16">
        <v>6.98</v>
      </c>
      <c r="AU12" s="17">
        <v>5.77</v>
      </c>
      <c r="AV12" s="17">
        <v>4.86</v>
      </c>
      <c r="AW12" s="61">
        <v>7.7</v>
      </c>
      <c r="AX12" s="40">
        <f t="shared" si="6"/>
        <v>40</v>
      </c>
    </row>
    <row r="13" spans="1:50" ht="14.25">
      <c r="A13" s="70" t="s">
        <v>26</v>
      </c>
      <c r="B13" s="51">
        <f t="shared" si="0"/>
        <v>6</v>
      </c>
      <c r="C13" s="12">
        <f>(D13/AX9)*100</f>
        <v>85</v>
      </c>
      <c r="D13" s="13">
        <f t="shared" si="1"/>
        <v>34</v>
      </c>
      <c r="E13" s="46">
        <f t="shared" si="2"/>
        <v>6.148124999999999</v>
      </c>
      <c r="F13" s="14">
        <f t="shared" si="3"/>
        <v>16</v>
      </c>
      <c r="G13" s="15">
        <v>6.15</v>
      </c>
      <c r="H13" s="16">
        <v>6.45</v>
      </c>
      <c r="I13" s="16">
        <v>6.28</v>
      </c>
      <c r="J13" s="16">
        <v>6.73</v>
      </c>
      <c r="K13" s="16">
        <v>6.42</v>
      </c>
      <c r="L13" s="16">
        <v>5.41</v>
      </c>
      <c r="M13" s="16">
        <v>6.69</v>
      </c>
      <c r="N13" s="16">
        <v>4.81</v>
      </c>
      <c r="O13" s="16">
        <v>5.77</v>
      </c>
      <c r="P13" s="16">
        <v>7.02</v>
      </c>
      <c r="Q13" s="16">
        <v>7.48</v>
      </c>
      <c r="R13" s="16">
        <v>5.33</v>
      </c>
      <c r="S13" s="16">
        <v>6.06</v>
      </c>
      <c r="T13" s="16">
        <v>5.64</v>
      </c>
      <c r="U13" s="17">
        <v>6.83</v>
      </c>
      <c r="V13" s="17"/>
      <c r="W13" s="17">
        <v>5.3</v>
      </c>
      <c r="X13" s="17"/>
      <c r="Y13" s="18"/>
      <c r="Z13" s="42">
        <f t="shared" si="4"/>
        <v>5.868333333333333</v>
      </c>
      <c r="AA13" s="14">
        <f t="shared" si="5"/>
        <v>18</v>
      </c>
      <c r="AB13" s="15">
        <v>5.62</v>
      </c>
      <c r="AC13" s="16">
        <v>4.94</v>
      </c>
      <c r="AD13" s="16">
        <v>6.2</v>
      </c>
      <c r="AE13" s="16">
        <v>6.24</v>
      </c>
      <c r="AF13" s="16">
        <v>6.6</v>
      </c>
      <c r="AG13" s="16">
        <v>5.88</v>
      </c>
      <c r="AH13" s="16">
        <v>7.12</v>
      </c>
      <c r="AI13" s="16">
        <v>6.68</v>
      </c>
      <c r="AJ13" s="16">
        <v>4</v>
      </c>
      <c r="AK13" s="16">
        <v>6.95</v>
      </c>
      <c r="AL13" s="16">
        <v>5.8</v>
      </c>
      <c r="AM13" s="16"/>
      <c r="AN13" s="16">
        <v>5.79</v>
      </c>
      <c r="AO13" s="16">
        <v>7.06</v>
      </c>
      <c r="AP13" s="16">
        <v>5.18</v>
      </c>
      <c r="AQ13" s="16"/>
      <c r="AR13" s="16">
        <v>5.07</v>
      </c>
      <c r="AS13" s="16"/>
      <c r="AT13" s="16">
        <v>5.81</v>
      </c>
      <c r="AU13" s="17">
        <v>6.84</v>
      </c>
      <c r="AV13" s="17">
        <v>3.85</v>
      </c>
      <c r="AW13" s="61"/>
      <c r="AX13" s="40">
        <f t="shared" si="6"/>
        <v>40</v>
      </c>
    </row>
    <row r="14" spans="1:50" ht="14.25">
      <c r="A14" s="71"/>
      <c r="B14" s="72" t="e">
        <f t="shared" si="0"/>
        <v>#DIV/0!</v>
      </c>
      <c r="C14" s="73">
        <f>(D14/AX10)*100</f>
        <v>0</v>
      </c>
      <c r="D14" s="74">
        <f t="shared" si="1"/>
        <v>0</v>
      </c>
      <c r="E14" s="75" t="e">
        <f t="shared" si="2"/>
        <v>#DIV/0!</v>
      </c>
      <c r="F14" s="76">
        <f t="shared" si="3"/>
        <v>0</v>
      </c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9"/>
      <c r="V14" s="79"/>
      <c r="W14" s="79"/>
      <c r="X14" s="79"/>
      <c r="Y14" s="80"/>
      <c r="Z14" s="81" t="e">
        <f t="shared" si="4"/>
        <v>#DIV/0!</v>
      </c>
      <c r="AA14" s="76">
        <f t="shared" si="5"/>
        <v>0</v>
      </c>
      <c r="AB14" s="77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9"/>
      <c r="AV14" s="79"/>
      <c r="AW14" s="82"/>
      <c r="AX14" s="40">
        <f t="shared" si="6"/>
        <v>40</v>
      </c>
    </row>
    <row r="15" spans="1:50" ht="14.25">
      <c r="A15" s="11" t="s">
        <v>66</v>
      </c>
      <c r="B15" s="51">
        <f t="shared" si="0"/>
        <v>7.489999999999999</v>
      </c>
      <c r="C15" s="12">
        <f>(D15/AX12)*100</f>
        <v>32.5</v>
      </c>
      <c r="D15" s="13">
        <f t="shared" si="1"/>
        <v>13</v>
      </c>
      <c r="E15" s="46">
        <f t="shared" si="2"/>
        <v>7.613333333333332</v>
      </c>
      <c r="F15" s="14">
        <f aca="true" t="shared" si="7" ref="F15:F21">COUNTIF(G15:Y15,"&gt;0")</f>
        <v>6</v>
      </c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>
        <v>7.78</v>
      </c>
      <c r="T15" s="16">
        <v>7.6</v>
      </c>
      <c r="U15" s="17">
        <v>7.67</v>
      </c>
      <c r="V15" s="17"/>
      <c r="W15" s="17">
        <v>6.86</v>
      </c>
      <c r="X15" s="17">
        <v>8.01</v>
      </c>
      <c r="Y15" s="18">
        <v>7.76</v>
      </c>
      <c r="Z15" s="42">
        <f t="shared" si="4"/>
        <v>7.384285714285714</v>
      </c>
      <c r="AA15" s="14">
        <f t="shared" si="5"/>
        <v>7</v>
      </c>
      <c r="AB15" s="15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>
        <v>7.69</v>
      </c>
      <c r="AR15" s="16">
        <v>6.48</v>
      </c>
      <c r="AS15" s="16">
        <v>7.62</v>
      </c>
      <c r="AT15" s="16">
        <v>8.81</v>
      </c>
      <c r="AU15" s="17">
        <v>7.58</v>
      </c>
      <c r="AV15" s="17">
        <v>5.04</v>
      </c>
      <c r="AW15" s="61">
        <v>8.47</v>
      </c>
      <c r="AX15" s="40">
        <f t="shared" si="6"/>
        <v>40</v>
      </c>
    </row>
    <row r="16" spans="1:50" ht="14.25">
      <c r="A16" s="11" t="s">
        <v>59</v>
      </c>
      <c r="B16" s="51">
        <f t="shared" si="0"/>
        <v>7.013</v>
      </c>
      <c r="C16" s="12">
        <f>(D16/AX26)*100</f>
        <v>25</v>
      </c>
      <c r="D16" s="13">
        <f t="shared" si="1"/>
        <v>10</v>
      </c>
      <c r="E16" s="46">
        <f t="shared" si="2"/>
        <v>6.901999999999999</v>
      </c>
      <c r="F16" s="14">
        <f t="shared" si="7"/>
        <v>5</v>
      </c>
      <c r="G16" s="15"/>
      <c r="H16" s="16">
        <v>6.76</v>
      </c>
      <c r="I16" s="16">
        <v>6.14</v>
      </c>
      <c r="J16" s="16">
        <v>8.51</v>
      </c>
      <c r="K16" s="16">
        <v>7.68</v>
      </c>
      <c r="L16" s="16">
        <v>5.42</v>
      </c>
      <c r="M16" s="16"/>
      <c r="N16" s="16"/>
      <c r="O16" s="16"/>
      <c r="P16" s="16"/>
      <c r="Q16" s="16"/>
      <c r="R16" s="16"/>
      <c r="S16" s="16"/>
      <c r="T16" s="16"/>
      <c r="U16" s="17"/>
      <c r="V16" s="17"/>
      <c r="W16" s="17"/>
      <c r="X16" s="17"/>
      <c r="Y16" s="18"/>
      <c r="Z16" s="42">
        <f>SUM(AB16:AW16)/AA16</f>
        <v>7.1240000000000006</v>
      </c>
      <c r="AA16" s="14">
        <f>COUNTIF(AB16:AW16,"&gt;0")</f>
        <v>5</v>
      </c>
      <c r="AB16" s="15"/>
      <c r="AC16" s="16"/>
      <c r="AD16" s="16">
        <v>7.53</v>
      </c>
      <c r="AE16" s="16">
        <v>6.29</v>
      </c>
      <c r="AF16" s="16">
        <v>8.3</v>
      </c>
      <c r="AG16" s="16">
        <v>6.62</v>
      </c>
      <c r="AH16" s="16">
        <v>6.88</v>
      </c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7"/>
      <c r="AV16" s="17"/>
      <c r="AW16" s="61"/>
      <c r="AX16" s="40">
        <f t="shared" si="6"/>
        <v>40</v>
      </c>
    </row>
    <row r="17" spans="1:50" ht="14.25">
      <c r="A17" s="11" t="s">
        <v>58</v>
      </c>
      <c r="B17" s="51">
        <f t="shared" si="0"/>
        <v>6.822857142857144</v>
      </c>
      <c r="C17" s="12">
        <f>(D17/AX12)*100</f>
        <v>17.5</v>
      </c>
      <c r="D17" s="13">
        <f t="shared" si="1"/>
        <v>7</v>
      </c>
      <c r="E17" s="46">
        <f t="shared" si="2"/>
        <v>6.7125</v>
      </c>
      <c r="F17" s="14">
        <f t="shared" si="7"/>
        <v>4</v>
      </c>
      <c r="G17" s="15"/>
      <c r="H17" s="16"/>
      <c r="I17" s="16"/>
      <c r="J17" s="16"/>
      <c r="K17" s="16"/>
      <c r="L17" s="16"/>
      <c r="M17" s="16"/>
      <c r="N17" s="16"/>
      <c r="O17" s="16"/>
      <c r="P17" s="16">
        <v>7.24</v>
      </c>
      <c r="Q17" s="16">
        <v>7.04</v>
      </c>
      <c r="R17" s="16">
        <v>6.06</v>
      </c>
      <c r="S17" s="16">
        <v>6.51</v>
      </c>
      <c r="T17" s="16"/>
      <c r="U17" s="17"/>
      <c r="V17" s="17"/>
      <c r="W17" s="17"/>
      <c r="X17" s="17"/>
      <c r="Y17" s="18"/>
      <c r="Z17" s="42">
        <f t="shared" si="4"/>
        <v>6.97</v>
      </c>
      <c r="AA17" s="14">
        <f t="shared" si="5"/>
        <v>3</v>
      </c>
      <c r="AB17" s="15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>
        <v>6.53</v>
      </c>
      <c r="AO17" s="16">
        <v>8.83</v>
      </c>
      <c r="AP17" s="16">
        <v>5.55</v>
      </c>
      <c r="AQ17" s="16"/>
      <c r="AR17" s="16"/>
      <c r="AS17" s="16"/>
      <c r="AT17" s="16"/>
      <c r="AU17" s="17"/>
      <c r="AV17" s="17"/>
      <c r="AW17" s="61"/>
      <c r="AX17" s="40">
        <f t="shared" si="6"/>
        <v>40</v>
      </c>
    </row>
    <row r="18" spans="1:50" ht="14.25">
      <c r="A18" s="11" t="s">
        <v>65</v>
      </c>
      <c r="B18" s="51">
        <f t="shared" si="0"/>
        <v>6.7775</v>
      </c>
      <c r="C18" s="12">
        <f>(D18/AX22)*100</f>
        <v>20</v>
      </c>
      <c r="D18" s="13">
        <f t="shared" si="1"/>
        <v>8</v>
      </c>
      <c r="E18" s="46">
        <f t="shared" si="2"/>
        <v>7.215</v>
      </c>
      <c r="F18" s="14">
        <f t="shared" si="7"/>
        <v>4</v>
      </c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>
        <v>8.37</v>
      </c>
      <c r="T18" s="16">
        <v>8.31</v>
      </c>
      <c r="U18" s="17"/>
      <c r="V18" s="17"/>
      <c r="W18" s="17"/>
      <c r="X18" s="17">
        <v>5.61</v>
      </c>
      <c r="Y18" s="18">
        <v>6.57</v>
      </c>
      <c r="Z18" s="42">
        <f aca="true" t="shared" si="8" ref="Z18:Z26">SUM(AB18:AW18)/AA18</f>
        <v>6.34</v>
      </c>
      <c r="AA18" s="14">
        <f aca="true" t="shared" si="9" ref="AA18:AA26">COUNTIF(AB18:AW18,"&gt;0")</f>
        <v>4</v>
      </c>
      <c r="AB18" s="15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>
        <v>5.03</v>
      </c>
      <c r="AR18" s="16"/>
      <c r="AS18" s="16"/>
      <c r="AT18" s="16"/>
      <c r="AU18" s="17">
        <v>8.42</v>
      </c>
      <c r="AV18" s="17">
        <v>5.13</v>
      </c>
      <c r="AW18" s="61">
        <v>6.78</v>
      </c>
      <c r="AX18" s="40">
        <f t="shared" si="6"/>
        <v>40</v>
      </c>
    </row>
    <row r="19" spans="1:50" ht="14.25">
      <c r="A19" s="11" t="s">
        <v>75</v>
      </c>
      <c r="B19" s="51">
        <f t="shared" si="0"/>
        <v>6.2787500000000005</v>
      </c>
      <c r="C19" s="12">
        <f>(D19/AX9)*100</f>
        <v>20</v>
      </c>
      <c r="D19" s="13">
        <f t="shared" si="1"/>
        <v>8</v>
      </c>
      <c r="E19" s="46">
        <f t="shared" si="2"/>
        <v>5.8075</v>
      </c>
      <c r="F19" s="14">
        <f>COUNTIF(G19:Y19,"&gt;0")</f>
        <v>4</v>
      </c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  <c r="V19" s="17">
        <v>6.82</v>
      </c>
      <c r="W19" s="17">
        <v>4.24</v>
      </c>
      <c r="X19" s="17">
        <v>5.17</v>
      </c>
      <c r="Y19" s="18">
        <v>7</v>
      </c>
      <c r="Z19" s="42">
        <f>SUM(AB19:AW19)/AA19</f>
        <v>6.75</v>
      </c>
      <c r="AA19" s="14">
        <f>COUNTIF(AB19:AW19,"&gt;0")</f>
        <v>4</v>
      </c>
      <c r="AB19" s="1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>
        <v>6.63</v>
      </c>
      <c r="AU19" s="17">
        <v>8.16</v>
      </c>
      <c r="AV19" s="17">
        <v>4.74</v>
      </c>
      <c r="AW19" s="61">
        <v>7.47</v>
      </c>
      <c r="AX19" s="40">
        <f t="shared" si="6"/>
        <v>40</v>
      </c>
    </row>
    <row r="20" spans="1:50" ht="14.25">
      <c r="A20" s="11" t="s">
        <v>56</v>
      </c>
      <c r="B20" s="51">
        <f t="shared" si="0"/>
        <v>6.09625</v>
      </c>
      <c r="C20" s="12">
        <f>(D20/AX15)*100</f>
        <v>40</v>
      </c>
      <c r="D20" s="13">
        <f t="shared" si="1"/>
        <v>16</v>
      </c>
      <c r="E20" s="46">
        <f t="shared" si="2"/>
        <v>6.140000000000001</v>
      </c>
      <c r="F20" s="14">
        <f t="shared" si="7"/>
        <v>8</v>
      </c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6">
        <v>6.54</v>
      </c>
      <c r="R20" s="16">
        <v>5.09</v>
      </c>
      <c r="S20" s="16"/>
      <c r="T20" s="16">
        <v>5.4</v>
      </c>
      <c r="U20" s="17">
        <v>6.42</v>
      </c>
      <c r="V20" s="17">
        <v>6.3</v>
      </c>
      <c r="W20" s="17">
        <v>5.4</v>
      </c>
      <c r="X20" s="17">
        <v>6.66</v>
      </c>
      <c r="Y20" s="18">
        <v>7.31</v>
      </c>
      <c r="Z20" s="42">
        <f t="shared" si="8"/>
        <v>6.0525</v>
      </c>
      <c r="AA20" s="14">
        <f t="shared" si="9"/>
        <v>8</v>
      </c>
      <c r="AB20" s="15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>
        <v>6.44</v>
      </c>
      <c r="AP20" s="16">
        <v>5.27</v>
      </c>
      <c r="AQ20" s="16">
        <v>7.1</v>
      </c>
      <c r="AR20" s="16">
        <v>4.28</v>
      </c>
      <c r="AS20" s="16">
        <v>6.9</v>
      </c>
      <c r="AT20" s="16">
        <v>7.09</v>
      </c>
      <c r="AU20" s="17"/>
      <c r="AV20" s="17">
        <v>4.09</v>
      </c>
      <c r="AW20" s="61">
        <v>7.25</v>
      </c>
      <c r="AX20" s="40">
        <f t="shared" si="6"/>
        <v>40</v>
      </c>
    </row>
    <row r="21" spans="1:50" ht="14.25">
      <c r="A21" s="11" t="s">
        <v>30</v>
      </c>
      <c r="B21" s="51">
        <f t="shared" si="0"/>
        <v>5.966666666666667</v>
      </c>
      <c r="C21" s="12">
        <f>(D21/AX10)*100</f>
        <v>37.5</v>
      </c>
      <c r="D21" s="13">
        <f t="shared" si="1"/>
        <v>15</v>
      </c>
      <c r="E21" s="46">
        <f t="shared" si="2"/>
        <v>6.08125</v>
      </c>
      <c r="F21" s="14">
        <f t="shared" si="7"/>
        <v>8</v>
      </c>
      <c r="G21" s="15">
        <v>6.26</v>
      </c>
      <c r="H21" s="16"/>
      <c r="I21" s="16">
        <v>5.41</v>
      </c>
      <c r="J21" s="16">
        <v>6.76</v>
      </c>
      <c r="K21" s="16">
        <v>6.78</v>
      </c>
      <c r="L21" s="16">
        <v>5.78</v>
      </c>
      <c r="M21" s="16">
        <v>6.8</v>
      </c>
      <c r="N21" s="16">
        <v>5.12</v>
      </c>
      <c r="O21" s="16">
        <v>5.74</v>
      </c>
      <c r="P21" s="16"/>
      <c r="Q21" s="16"/>
      <c r="R21" s="16"/>
      <c r="S21" s="16"/>
      <c r="T21" s="16"/>
      <c r="U21" s="17"/>
      <c r="V21" s="17"/>
      <c r="W21" s="17"/>
      <c r="X21" s="17"/>
      <c r="Y21" s="18"/>
      <c r="Z21" s="42">
        <f>SUM(AB21:AW21)/AA21</f>
        <v>5.835714285714286</v>
      </c>
      <c r="AA21" s="14">
        <f>COUNTIF(AB21:AW21,"&gt;0")</f>
        <v>7</v>
      </c>
      <c r="AB21" s="15"/>
      <c r="AC21" s="16"/>
      <c r="AD21" s="16"/>
      <c r="AE21" s="16"/>
      <c r="AF21" s="16"/>
      <c r="AG21" s="16"/>
      <c r="AH21" s="16">
        <v>6.88</v>
      </c>
      <c r="AI21" s="16">
        <v>6.58</v>
      </c>
      <c r="AJ21" s="16">
        <v>4.25</v>
      </c>
      <c r="AK21" s="16">
        <v>6.95</v>
      </c>
      <c r="AL21" s="16">
        <v>5.87</v>
      </c>
      <c r="AM21" s="16">
        <v>6</v>
      </c>
      <c r="AN21" s="16">
        <v>4.32</v>
      </c>
      <c r="AO21" s="16"/>
      <c r="AP21" s="16"/>
      <c r="AQ21" s="16"/>
      <c r="AR21" s="16"/>
      <c r="AS21" s="16"/>
      <c r="AT21" s="16"/>
      <c r="AU21" s="17"/>
      <c r="AV21" s="17"/>
      <c r="AW21" s="61"/>
      <c r="AX21" s="40">
        <f t="shared" si="6"/>
        <v>40</v>
      </c>
    </row>
    <row r="22" spans="1:50" ht="14.25">
      <c r="A22" s="11" t="s">
        <v>47</v>
      </c>
      <c r="B22" s="51">
        <f t="shared" si="0"/>
        <v>5.919999999999999</v>
      </c>
      <c r="C22" s="12">
        <f>(D22/AX31)*100</f>
        <v>7.5</v>
      </c>
      <c r="D22" s="13">
        <f t="shared" si="1"/>
        <v>3</v>
      </c>
      <c r="E22" s="46">
        <f t="shared" si="2"/>
        <v>6.234999999999999</v>
      </c>
      <c r="F22" s="14">
        <f aca="true" t="shared" si="10" ref="F22:F41">COUNTIF(G22:Y22,"&gt;0")</f>
        <v>2</v>
      </c>
      <c r="G22" s="15"/>
      <c r="H22" s="16"/>
      <c r="I22" s="16"/>
      <c r="J22" s="16"/>
      <c r="K22" s="16"/>
      <c r="L22" s="16"/>
      <c r="M22" s="16"/>
      <c r="N22" s="16">
        <v>7.06</v>
      </c>
      <c r="O22" s="16">
        <v>5.41</v>
      </c>
      <c r="P22" s="16"/>
      <c r="Q22" s="16"/>
      <c r="R22" s="16"/>
      <c r="S22" s="16"/>
      <c r="T22" s="16"/>
      <c r="U22" s="17"/>
      <c r="V22" s="17"/>
      <c r="W22" s="17"/>
      <c r="X22" s="17"/>
      <c r="Y22" s="18"/>
      <c r="Z22" s="42">
        <f t="shared" si="8"/>
        <v>5.29</v>
      </c>
      <c r="AA22" s="14">
        <f t="shared" si="9"/>
        <v>1</v>
      </c>
      <c r="AB22" s="15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>
        <v>5.29</v>
      </c>
      <c r="AN22" s="16"/>
      <c r="AO22" s="16"/>
      <c r="AP22" s="16"/>
      <c r="AQ22" s="16"/>
      <c r="AR22" s="16"/>
      <c r="AS22" s="16"/>
      <c r="AT22" s="16"/>
      <c r="AU22" s="17"/>
      <c r="AV22" s="17"/>
      <c r="AW22" s="61"/>
      <c r="AX22" s="40">
        <f t="shared" si="6"/>
        <v>40</v>
      </c>
    </row>
    <row r="23" spans="1:50" ht="14.25">
      <c r="A23" s="11" t="s">
        <v>12</v>
      </c>
      <c r="B23" s="51">
        <f t="shared" si="0"/>
        <v>5.848571428571428</v>
      </c>
      <c r="C23" s="12">
        <f>(D23/AX12)*100</f>
        <v>17.5</v>
      </c>
      <c r="D23" s="13">
        <f t="shared" si="1"/>
        <v>7</v>
      </c>
      <c r="E23" s="46">
        <f t="shared" si="2"/>
        <v>6.25</v>
      </c>
      <c r="F23" s="14">
        <f>COUNTIF(G23:Y23,"&gt;0")</f>
        <v>2</v>
      </c>
      <c r="G23" s="15">
        <v>5.85</v>
      </c>
      <c r="H23" s="16"/>
      <c r="I23" s="16"/>
      <c r="J23" s="16"/>
      <c r="K23" s="16"/>
      <c r="L23" s="16"/>
      <c r="M23" s="16">
        <v>6.65</v>
      </c>
      <c r="N23" s="16"/>
      <c r="O23" s="16"/>
      <c r="P23" s="16"/>
      <c r="Q23" s="16"/>
      <c r="R23" s="16"/>
      <c r="S23" s="16"/>
      <c r="T23" s="16"/>
      <c r="U23" s="17"/>
      <c r="V23" s="17"/>
      <c r="W23" s="17"/>
      <c r="X23" s="17"/>
      <c r="Y23" s="18"/>
      <c r="Z23" s="42">
        <f t="shared" si="8"/>
        <v>5.688000000000001</v>
      </c>
      <c r="AA23" s="14">
        <f t="shared" si="9"/>
        <v>5</v>
      </c>
      <c r="AB23" s="15">
        <v>5.41</v>
      </c>
      <c r="AC23" s="16">
        <v>4.84</v>
      </c>
      <c r="AD23" s="16">
        <v>5.53</v>
      </c>
      <c r="AE23" s="16"/>
      <c r="AF23" s="16"/>
      <c r="AG23" s="16"/>
      <c r="AH23" s="16"/>
      <c r="AI23" s="16">
        <v>7.16</v>
      </c>
      <c r="AJ23" s="16">
        <v>5.5</v>
      </c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7"/>
      <c r="AV23" s="17"/>
      <c r="AW23" s="61"/>
      <c r="AX23" s="40">
        <f t="shared" si="6"/>
        <v>40</v>
      </c>
    </row>
    <row r="24" spans="1:50" ht="14.25">
      <c r="A24" s="11" t="s">
        <v>57</v>
      </c>
      <c r="B24" s="51">
        <f t="shared" si="0"/>
        <v>5.748749999999999</v>
      </c>
      <c r="C24" s="12">
        <f>(D24/AX17)*100</f>
        <v>20</v>
      </c>
      <c r="D24" s="13">
        <f t="shared" si="1"/>
        <v>8</v>
      </c>
      <c r="E24" s="46">
        <f t="shared" si="2"/>
        <v>5.874</v>
      </c>
      <c r="F24" s="14">
        <f t="shared" si="10"/>
        <v>5</v>
      </c>
      <c r="G24" s="15"/>
      <c r="H24" s="16"/>
      <c r="I24" s="16"/>
      <c r="J24" s="16"/>
      <c r="K24" s="16"/>
      <c r="L24" s="16"/>
      <c r="M24" s="16"/>
      <c r="N24" s="16"/>
      <c r="O24" s="16"/>
      <c r="P24" s="16">
        <v>7.1</v>
      </c>
      <c r="Q24" s="16">
        <v>6.59</v>
      </c>
      <c r="R24" s="16">
        <v>5.06</v>
      </c>
      <c r="S24" s="16"/>
      <c r="T24" s="16"/>
      <c r="U24" s="17">
        <v>4.9</v>
      </c>
      <c r="V24" s="17">
        <v>5.72</v>
      </c>
      <c r="W24" s="17"/>
      <c r="X24" s="17"/>
      <c r="Y24" s="18"/>
      <c r="Z24" s="42">
        <f t="shared" si="8"/>
        <v>5.54</v>
      </c>
      <c r="AA24" s="14">
        <f t="shared" si="9"/>
        <v>3</v>
      </c>
      <c r="AB24" s="15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>
        <v>5.67</v>
      </c>
      <c r="AO24" s="16">
        <v>6.33</v>
      </c>
      <c r="AP24" s="16"/>
      <c r="AQ24" s="16"/>
      <c r="AR24" s="16">
        <v>4.62</v>
      </c>
      <c r="AS24" s="16"/>
      <c r="AT24" s="16"/>
      <c r="AU24" s="17"/>
      <c r="AV24" s="17"/>
      <c r="AW24" s="61"/>
      <c r="AX24" s="40">
        <f t="shared" si="6"/>
        <v>40</v>
      </c>
    </row>
    <row r="25" spans="1:50" ht="14.25">
      <c r="A25" s="11" t="s">
        <v>79</v>
      </c>
      <c r="B25" s="51">
        <f t="shared" si="0"/>
        <v>5.49</v>
      </c>
      <c r="C25" s="12">
        <f>(D25/AX7)*100</f>
        <v>2.5</v>
      </c>
      <c r="D25" s="13">
        <f t="shared" si="1"/>
        <v>1</v>
      </c>
      <c r="E25" s="46">
        <f t="shared" si="2"/>
        <v>5.49</v>
      </c>
      <c r="F25" s="14">
        <f>COUNTIF(G25:Y25,"&gt;0")</f>
        <v>1</v>
      </c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/>
      <c r="V25" s="17"/>
      <c r="W25" s="17">
        <v>5.49</v>
      </c>
      <c r="X25" s="17"/>
      <c r="Y25" s="18"/>
      <c r="Z25" s="42" t="e">
        <f>SUM(AB25:AW25)/AA25</f>
        <v>#DIV/0!</v>
      </c>
      <c r="AA25" s="14">
        <f>COUNTIF(AB25:AW25,"&gt;0")</f>
        <v>0</v>
      </c>
      <c r="AB25" s="15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7"/>
      <c r="AV25" s="17"/>
      <c r="AW25" s="61"/>
      <c r="AX25" s="40">
        <f t="shared" si="6"/>
        <v>40</v>
      </c>
    </row>
    <row r="26" spans="1:50" ht="14.25">
      <c r="A26" s="11" t="s">
        <v>13</v>
      </c>
      <c r="B26" s="51">
        <f t="shared" si="0"/>
        <v>5.479285714285715</v>
      </c>
      <c r="C26" s="12">
        <f>(D26/AX8)*100</f>
        <v>35</v>
      </c>
      <c r="D26" s="13">
        <f t="shared" si="1"/>
        <v>14</v>
      </c>
      <c r="E26" s="46">
        <f t="shared" si="2"/>
        <v>5.118</v>
      </c>
      <c r="F26" s="14">
        <f t="shared" si="10"/>
        <v>5</v>
      </c>
      <c r="G26" s="15"/>
      <c r="H26" s="16">
        <v>6.13</v>
      </c>
      <c r="I26" s="16"/>
      <c r="J26" s="16"/>
      <c r="K26" s="16">
        <v>5.44</v>
      </c>
      <c r="L26" s="16">
        <v>4.24</v>
      </c>
      <c r="M26" s="16"/>
      <c r="N26" s="16"/>
      <c r="O26" s="16">
        <v>4.97</v>
      </c>
      <c r="P26" s="16"/>
      <c r="Q26" s="16"/>
      <c r="R26" s="16"/>
      <c r="S26" s="16"/>
      <c r="T26" s="16"/>
      <c r="U26" s="17"/>
      <c r="V26" s="17"/>
      <c r="W26" s="17">
        <v>4.81</v>
      </c>
      <c r="X26" s="17"/>
      <c r="Y26" s="18"/>
      <c r="Z26" s="42">
        <f t="shared" si="8"/>
        <v>5.680000000000001</v>
      </c>
      <c r="AA26" s="14">
        <f t="shared" si="9"/>
        <v>9</v>
      </c>
      <c r="AB26" s="15"/>
      <c r="AC26" s="16">
        <v>6.11</v>
      </c>
      <c r="AD26" s="16"/>
      <c r="AE26" s="16"/>
      <c r="AF26" s="16"/>
      <c r="AG26" s="16"/>
      <c r="AH26" s="16"/>
      <c r="AI26" s="16">
        <v>4.94</v>
      </c>
      <c r="AJ26" s="16">
        <v>3.15</v>
      </c>
      <c r="AK26" s="16">
        <v>6.29</v>
      </c>
      <c r="AL26" s="16">
        <v>6.73</v>
      </c>
      <c r="AM26" s="16"/>
      <c r="AN26" s="16"/>
      <c r="AO26" s="16"/>
      <c r="AP26" s="16">
        <v>5</v>
      </c>
      <c r="AQ26" s="16">
        <v>6.48</v>
      </c>
      <c r="AR26" s="16">
        <v>4.94</v>
      </c>
      <c r="AS26" s="16"/>
      <c r="AT26" s="16">
        <v>7.48</v>
      </c>
      <c r="AU26" s="17"/>
      <c r="AV26" s="17"/>
      <c r="AW26" s="61"/>
      <c r="AX26" s="40">
        <f t="shared" si="6"/>
        <v>40</v>
      </c>
    </row>
    <row r="27" spans="1:50" ht="14.25">
      <c r="A27" s="11" t="s">
        <v>51</v>
      </c>
      <c r="B27" s="51">
        <f t="shared" si="0"/>
        <v>5.455555555555556</v>
      </c>
      <c r="C27" s="12">
        <f>(D27/AX4)*100</f>
        <v>22.5</v>
      </c>
      <c r="D27" s="13">
        <f t="shared" si="1"/>
        <v>9</v>
      </c>
      <c r="E27" s="46">
        <f t="shared" si="2"/>
        <v>5.696666666666666</v>
      </c>
      <c r="F27" s="14">
        <f t="shared" si="10"/>
        <v>6</v>
      </c>
      <c r="G27" s="15"/>
      <c r="H27" s="16"/>
      <c r="I27" s="16"/>
      <c r="J27" s="16"/>
      <c r="K27" s="16"/>
      <c r="L27" s="16"/>
      <c r="M27" s="16"/>
      <c r="N27" s="16"/>
      <c r="O27" s="16">
        <v>4.67</v>
      </c>
      <c r="P27" s="16">
        <v>5.88</v>
      </c>
      <c r="Q27" s="16">
        <v>6.35</v>
      </c>
      <c r="R27" s="16">
        <v>4.84</v>
      </c>
      <c r="S27" s="16"/>
      <c r="T27" s="16">
        <v>4.98</v>
      </c>
      <c r="U27" s="17"/>
      <c r="V27" s="17"/>
      <c r="W27" s="17"/>
      <c r="X27" s="17"/>
      <c r="Y27" s="18">
        <v>7.46</v>
      </c>
      <c r="Z27" s="42">
        <f aca="true" t="shared" si="11" ref="Z27:Z32">SUM(AB27:AW27)/AA27</f>
        <v>4.973333333333334</v>
      </c>
      <c r="AA27" s="14">
        <f aca="true" t="shared" si="12" ref="AA27:AA32">COUNTIF(AB27:AW27,"&gt;0")</f>
        <v>3</v>
      </c>
      <c r="AB27" s="15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>
        <v>4.94</v>
      </c>
      <c r="AO27" s="16"/>
      <c r="AP27" s="16">
        <v>4.54</v>
      </c>
      <c r="AQ27" s="16"/>
      <c r="AR27" s="16"/>
      <c r="AS27" s="16"/>
      <c r="AT27" s="16"/>
      <c r="AU27" s="17">
        <v>5.44</v>
      </c>
      <c r="AV27" s="17"/>
      <c r="AW27" s="61"/>
      <c r="AX27" s="40">
        <f t="shared" si="6"/>
        <v>40</v>
      </c>
    </row>
    <row r="28" spans="1:50" ht="14.25">
      <c r="A28" s="11" t="s">
        <v>28</v>
      </c>
      <c r="B28" s="51">
        <f t="shared" si="0"/>
        <v>5.413333333333334</v>
      </c>
      <c r="C28" s="12">
        <f>(D28/AX12)*100</f>
        <v>7.5</v>
      </c>
      <c r="D28" s="13">
        <f t="shared" si="1"/>
        <v>3</v>
      </c>
      <c r="E28" s="46">
        <f t="shared" si="2"/>
        <v>5.9</v>
      </c>
      <c r="F28" s="14">
        <f t="shared" si="10"/>
        <v>1</v>
      </c>
      <c r="G28" s="15"/>
      <c r="H28" s="16">
        <v>5.9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7"/>
      <c r="V28" s="17"/>
      <c r="W28" s="17"/>
      <c r="X28" s="17"/>
      <c r="Y28" s="18"/>
      <c r="Z28" s="42">
        <f t="shared" si="11"/>
        <v>5.17</v>
      </c>
      <c r="AA28" s="14">
        <f t="shared" si="12"/>
        <v>2</v>
      </c>
      <c r="AB28" s="15"/>
      <c r="AC28" s="16">
        <v>4.94</v>
      </c>
      <c r="AD28" s="16">
        <v>5.4</v>
      </c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7"/>
      <c r="AV28" s="17"/>
      <c r="AW28" s="61"/>
      <c r="AX28" s="40">
        <f t="shared" si="6"/>
        <v>40</v>
      </c>
    </row>
    <row r="29" spans="1:50" ht="14.25">
      <c r="A29" s="11" t="s">
        <v>44</v>
      </c>
      <c r="B29" s="51">
        <f t="shared" si="0"/>
        <v>5.3149999999999995</v>
      </c>
      <c r="C29" s="12">
        <f>(D29/AX41)*100</f>
        <v>5</v>
      </c>
      <c r="D29" s="13">
        <f t="shared" si="1"/>
        <v>2</v>
      </c>
      <c r="E29" s="46">
        <f t="shared" si="2"/>
        <v>6.63</v>
      </c>
      <c r="F29" s="14">
        <f t="shared" si="10"/>
        <v>1</v>
      </c>
      <c r="G29" s="15"/>
      <c r="H29" s="16"/>
      <c r="I29" s="16"/>
      <c r="J29" s="16"/>
      <c r="K29" s="16"/>
      <c r="L29" s="16"/>
      <c r="M29" s="16">
        <v>6.63</v>
      </c>
      <c r="N29" s="16"/>
      <c r="O29" s="16"/>
      <c r="P29" s="16"/>
      <c r="Q29" s="16"/>
      <c r="R29" s="16"/>
      <c r="S29" s="16"/>
      <c r="T29" s="16"/>
      <c r="U29" s="17"/>
      <c r="V29" s="17"/>
      <c r="W29" s="17"/>
      <c r="X29" s="17"/>
      <c r="Y29" s="18"/>
      <c r="Z29" s="42">
        <f t="shared" si="11"/>
        <v>4</v>
      </c>
      <c r="AA29" s="14">
        <f t="shared" si="12"/>
        <v>1</v>
      </c>
      <c r="AB29" s="15"/>
      <c r="AC29" s="16"/>
      <c r="AD29" s="16"/>
      <c r="AE29" s="16"/>
      <c r="AF29" s="16"/>
      <c r="AG29" s="16"/>
      <c r="AH29" s="16"/>
      <c r="AI29" s="16"/>
      <c r="AJ29" s="16">
        <v>4</v>
      </c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7"/>
      <c r="AV29" s="17"/>
      <c r="AW29" s="61"/>
      <c r="AX29" s="40">
        <f t="shared" si="6"/>
        <v>40</v>
      </c>
    </row>
    <row r="30" spans="1:50" ht="14.25">
      <c r="A30" s="11" t="s">
        <v>17</v>
      </c>
      <c r="B30" s="51">
        <f t="shared" si="0"/>
        <v>5.3100000000000005</v>
      </c>
      <c r="C30" s="12">
        <f>(D30/AX15)*100</f>
        <v>5</v>
      </c>
      <c r="D30" s="13">
        <f t="shared" si="1"/>
        <v>2</v>
      </c>
      <c r="E30" s="46">
        <f t="shared" si="2"/>
        <v>4.59</v>
      </c>
      <c r="F30" s="14">
        <f t="shared" si="10"/>
        <v>1</v>
      </c>
      <c r="G30" s="15">
        <v>4.59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7"/>
      <c r="V30" s="17"/>
      <c r="W30" s="17"/>
      <c r="X30" s="17"/>
      <c r="Y30" s="18"/>
      <c r="Z30" s="42">
        <f t="shared" si="11"/>
        <v>6.03</v>
      </c>
      <c r="AA30" s="14">
        <f t="shared" si="12"/>
        <v>1</v>
      </c>
      <c r="AB30" s="15">
        <v>6.03</v>
      </c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7"/>
      <c r="AV30" s="17"/>
      <c r="AW30" s="61"/>
      <c r="AX30" s="40">
        <f t="shared" si="6"/>
        <v>40</v>
      </c>
    </row>
    <row r="31" spans="1:50" ht="14.25">
      <c r="A31" s="11" t="s">
        <v>37</v>
      </c>
      <c r="B31" s="51">
        <f t="shared" si="0"/>
        <v>5.275</v>
      </c>
      <c r="C31" s="12">
        <f>(D31/AX25)*100</f>
        <v>5</v>
      </c>
      <c r="D31" s="13">
        <f t="shared" si="1"/>
        <v>2</v>
      </c>
      <c r="E31" s="46" t="e">
        <f t="shared" si="2"/>
        <v>#DIV/0!</v>
      </c>
      <c r="F31" s="14">
        <f t="shared" si="10"/>
        <v>0</v>
      </c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7"/>
      <c r="V31" s="17"/>
      <c r="W31" s="17"/>
      <c r="X31" s="17"/>
      <c r="Y31" s="18"/>
      <c r="Z31" s="42">
        <f t="shared" si="11"/>
        <v>5.275</v>
      </c>
      <c r="AA31" s="14">
        <f t="shared" si="12"/>
        <v>2</v>
      </c>
      <c r="AB31" s="15"/>
      <c r="AC31" s="16"/>
      <c r="AD31" s="16"/>
      <c r="AE31" s="16"/>
      <c r="AF31" s="16"/>
      <c r="AG31" s="16">
        <v>5.62</v>
      </c>
      <c r="AH31" s="16"/>
      <c r="AI31" s="16"/>
      <c r="AJ31" s="16"/>
      <c r="AK31" s="16"/>
      <c r="AL31" s="16"/>
      <c r="AM31" s="16">
        <v>4.93</v>
      </c>
      <c r="AN31" s="16"/>
      <c r="AO31" s="16"/>
      <c r="AP31" s="16"/>
      <c r="AQ31" s="16"/>
      <c r="AR31" s="16"/>
      <c r="AS31" s="16"/>
      <c r="AT31" s="16"/>
      <c r="AU31" s="17"/>
      <c r="AV31" s="17"/>
      <c r="AW31" s="61"/>
      <c r="AX31" s="40">
        <f t="shared" si="6"/>
        <v>40</v>
      </c>
    </row>
    <row r="32" spans="1:50" ht="14.25">
      <c r="A32" s="11" t="s">
        <v>9</v>
      </c>
      <c r="B32" s="51">
        <f t="shared" si="0"/>
        <v>5.065</v>
      </c>
      <c r="C32" s="12">
        <f>(D32/AX17)*100</f>
        <v>25</v>
      </c>
      <c r="D32" s="13">
        <f t="shared" si="1"/>
        <v>10</v>
      </c>
      <c r="E32" s="46">
        <f t="shared" si="2"/>
        <v>4.930000000000001</v>
      </c>
      <c r="F32" s="14">
        <f t="shared" si="10"/>
        <v>4</v>
      </c>
      <c r="G32" s="15">
        <v>6.07</v>
      </c>
      <c r="H32" s="16">
        <v>5.27</v>
      </c>
      <c r="I32" s="16"/>
      <c r="J32" s="16">
        <v>4.9</v>
      </c>
      <c r="K32" s="16"/>
      <c r="L32" s="16"/>
      <c r="M32" s="16"/>
      <c r="N32" s="16">
        <v>3.48</v>
      </c>
      <c r="O32" s="16"/>
      <c r="P32" s="16"/>
      <c r="Q32" s="16"/>
      <c r="R32" s="16"/>
      <c r="S32" s="16"/>
      <c r="T32" s="16"/>
      <c r="U32" s="17"/>
      <c r="V32" s="17"/>
      <c r="W32" s="17"/>
      <c r="X32" s="17"/>
      <c r="Y32" s="18"/>
      <c r="Z32" s="42">
        <f t="shared" si="11"/>
        <v>5.155</v>
      </c>
      <c r="AA32" s="14">
        <f t="shared" si="12"/>
        <v>6</v>
      </c>
      <c r="AB32" s="15">
        <v>4.83</v>
      </c>
      <c r="AC32" s="16">
        <v>4.78</v>
      </c>
      <c r="AD32" s="16"/>
      <c r="AE32" s="16"/>
      <c r="AF32" s="16">
        <v>6</v>
      </c>
      <c r="AG32" s="16">
        <v>6.31</v>
      </c>
      <c r="AH32" s="16"/>
      <c r="AI32" s="16"/>
      <c r="AJ32" s="16">
        <v>3.58</v>
      </c>
      <c r="AK32" s="16"/>
      <c r="AL32" s="16"/>
      <c r="AM32" s="16">
        <v>5.43</v>
      </c>
      <c r="AN32" s="16"/>
      <c r="AO32" s="16"/>
      <c r="AP32" s="16"/>
      <c r="AQ32" s="16"/>
      <c r="AR32" s="16"/>
      <c r="AS32" s="16"/>
      <c r="AT32" s="16"/>
      <c r="AU32" s="17"/>
      <c r="AV32" s="17"/>
      <c r="AW32" s="61"/>
      <c r="AX32" s="40">
        <f t="shared" si="6"/>
        <v>40</v>
      </c>
    </row>
    <row r="33" spans="1:50" ht="14.25">
      <c r="A33" s="11" t="s">
        <v>14</v>
      </c>
      <c r="B33" s="51">
        <f t="shared" si="0"/>
        <v>5.005</v>
      </c>
      <c r="C33" s="12">
        <f>(D33/AX23)*100</f>
        <v>5</v>
      </c>
      <c r="D33" s="13">
        <f t="shared" si="1"/>
        <v>2</v>
      </c>
      <c r="E33" s="46">
        <f t="shared" si="2"/>
        <v>5.18</v>
      </c>
      <c r="F33" s="14">
        <f t="shared" si="10"/>
        <v>1</v>
      </c>
      <c r="G33" s="15"/>
      <c r="H33" s="16">
        <v>5.18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7"/>
      <c r="V33" s="17"/>
      <c r="W33" s="17"/>
      <c r="X33" s="17"/>
      <c r="Y33" s="18"/>
      <c r="Z33" s="42">
        <f aca="true" t="shared" si="13" ref="Z33:Z41">SUM(AB33:AW33)/AA33</f>
        <v>4.83</v>
      </c>
      <c r="AA33" s="14">
        <f aca="true" t="shared" si="14" ref="AA33:AA41">COUNTIF(AB33:AW33,"&gt;0")</f>
        <v>1</v>
      </c>
      <c r="AB33" s="15">
        <v>4.83</v>
      </c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7"/>
      <c r="AV33" s="17"/>
      <c r="AW33" s="61"/>
      <c r="AX33" s="40">
        <f t="shared" si="6"/>
        <v>40</v>
      </c>
    </row>
    <row r="34" spans="1:50" ht="14.25">
      <c r="A34" s="11" t="s">
        <v>60</v>
      </c>
      <c r="B34" s="51">
        <f t="shared" si="0"/>
        <v>4.94</v>
      </c>
      <c r="C34" s="12">
        <f>(D34/AX31)*100</f>
        <v>2.5</v>
      </c>
      <c r="D34" s="13">
        <f t="shared" si="1"/>
        <v>1</v>
      </c>
      <c r="E34" s="46" t="e">
        <f t="shared" si="2"/>
        <v>#DIV/0!</v>
      </c>
      <c r="F34" s="14">
        <f t="shared" si="10"/>
        <v>0</v>
      </c>
      <c r="G34" s="1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7"/>
      <c r="V34" s="17"/>
      <c r="W34" s="17"/>
      <c r="X34" s="17"/>
      <c r="Y34" s="18"/>
      <c r="Z34" s="42">
        <f t="shared" si="13"/>
        <v>4.94</v>
      </c>
      <c r="AA34" s="14">
        <f t="shared" si="14"/>
        <v>1</v>
      </c>
      <c r="AB34" s="15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>
        <v>4.94</v>
      </c>
      <c r="AO34" s="16"/>
      <c r="AP34" s="16"/>
      <c r="AQ34" s="16"/>
      <c r="AR34" s="16"/>
      <c r="AS34" s="16"/>
      <c r="AT34" s="16"/>
      <c r="AU34" s="17"/>
      <c r="AV34" s="17"/>
      <c r="AW34" s="61"/>
      <c r="AX34" s="40">
        <f t="shared" si="6"/>
        <v>40</v>
      </c>
    </row>
    <row r="35" spans="1:50" ht="14.25">
      <c r="A35" s="70" t="s">
        <v>27</v>
      </c>
      <c r="B35" s="51">
        <f t="shared" si="0"/>
        <v>4.93</v>
      </c>
      <c r="C35" s="12">
        <f>(D35/AX30)*100</f>
        <v>5</v>
      </c>
      <c r="D35" s="13">
        <f t="shared" si="1"/>
        <v>2</v>
      </c>
      <c r="E35" s="46" t="e">
        <f t="shared" si="2"/>
        <v>#DIV/0!</v>
      </c>
      <c r="F35" s="14">
        <f t="shared" si="10"/>
        <v>0</v>
      </c>
      <c r="G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7"/>
      <c r="V35" s="17"/>
      <c r="W35" s="17"/>
      <c r="X35" s="17"/>
      <c r="Y35" s="18"/>
      <c r="Z35" s="42">
        <f t="shared" si="13"/>
        <v>4.93</v>
      </c>
      <c r="AA35" s="14">
        <f t="shared" si="14"/>
        <v>2</v>
      </c>
      <c r="AB35" s="15">
        <v>4.69</v>
      </c>
      <c r="AC35" s="16">
        <v>5.17</v>
      </c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7"/>
      <c r="AV35" s="17"/>
      <c r="AW35" s="61"/>
      <c r="AX35" s="40">
        <f t="shared" si="6"/>
        <v>40</v>
      </c>
    </row>
    <row r="36" spans="1:50" ht="14.25">
      <c r="A36" s="11" t="s">
        <v>67</v>
      </c>
      <c r="B36" s="51">
        <f t="shared" si="0"/>
        <v>4.89</v>
      </c>
      <c r="C36" s="12">
        <f>(D36/AX30)*100</f>
        <v>2.5</v>
      </c>
      <c r="D36" s="13">
        <f t="shared" si="1"/>
        <v>1</v>
      </c>
      <c r="E36" s="46">
        <f t="shared" si="2"/>
        <v>4.89</v>
      </c>
      <c r="F36" s="14">
        <f>COUNTIF(G36:Y36,"&gt;0")</f>
        <v>1</v>
      </c>
      <c r="G36" s="1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>
        <v>4.89</v>
      </c>
      <c r="U36" s="17"/>
      <c r="V36" s="17"/>
      <c r="W36" s="17"/>
      <c r="X36" s="17"/>
      <c r="Y36" s="18"/>
      <c r="Z36" s="42" t="e">
        <f>SUM(AB36:AW36)/AA36</f>
        <v>#DIV/0!</v>
      </c>
      <c r="AA36" s="14">
        <f>COUNTIF(AB36:AW36,"&gt;0")</f>
        <v>0</v>
      </c>
      <c r="AB36" s="15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7"/>
      <c r="AV36" s="17"/>
      <c r="AW36" s="61"/>
      <c r="AX36" s="40">
        <f t="shared" si="6"/>
        <v>40</v>
      </c>
    </row>
    <row r="37" spans="1:50" ht="14.25">
      <c r="A37" s="11" t="s">
        <v>19</v>
      </c>
      <c r="B37" s="51">
        <f t="shared" si="0"/>
        <v>4.4775</v>
      </c>
      <c r="C37" s="12">
        <f>(D37/AX31)*100</f>
        <v>10</v>
      </c>
      <c r="D37" s="13">
        <f t="shared" si="1"/>
        <v>4</v>
      </c>
      <c r="E37" s="46">
        <f t="shared" si="2"/>
        <v>5.305</v>
      </c>
      <c r="F37" s="14">
        <f t="shared" si="10"/>
        <v>2</v>
      </c>
      <c r="G37" s="15">
        <v>4.85</v>
      </c>
      <c r="H37" s="16"/>
      <c r="I37" s="16"/>
      <c r="J37" s="16"/>
      <c r="K37" s="16"/>
      <c r="L37" s="16"/>
      <c r="M37" s="16">
        <v>5.76</v>
      </c>
      <c r="N37" s="16"/>
      <c r="O37" s="16"/>
      <c r="P37" s="16"/>
      <c r="Q37" s="16"/>
      <c r="R37" s="16"/>
      <c r="S37" s="16"/>
      <c r="T37" s="16"/>
      <c r="U37" s="17"/>
      <c r="V37" s="17"/>
      <c r="W37" s="17"/>
      <c r="X37" s="17"/>
      <c r="Y37" s="18"/>
      <c r="Z37" s="42">
        <f t="shared" si="13"/>
        <v>3.65</v>
      </c>
      <c r="AA37" s="14">
        <f t="shared" si="14"/>
        <v>2</v>
      </c>
      <c r="AB37" s="15">
        <v>4.71</v>
      </c>
      <c r="AC37" s="16"/>
      <c r="AD37" s="16"/>
      <c r="AE37" s="16"/>
      <c r="AF37" s="16"/>
      <c r="AG37" s="16"/>
      <c r="AH37" s="16"/>
      <c r="AI37" s="16"/>
      <c r="AJ37" s="16">
        <v>2.59</v>
      </c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7"/>
      <c r="AV37" s="17"/>
      <c r="AW37" s="61"/>
      <c r="AX37" s="40">
        <f t="shared" si="6"/>
        <v>40</v>
      </c>
    </row>
    <row r="38" spans="1:50" ht="14.25">
      <c r="A38" s="11" t="s">
        <v>71</v>
      </c>
      <c r="B38" s="51">
        <f t="shared" si="0"/>
        <v>4.4</v>
      </c>
      <c r="C38" s="12">
        <f>(D38/AX33)*100</f>
        <v>2.5</v>
      </c>
      <c r="D38" s="13">
        <f t="shared" si="1"/>
        <v>1</v>
      </c>
      <c r="E38" s="46" t="e">
        <f t="shared" si="2"/>
        <v>#DIV/0!</v>
      </c>
      <c r="F38" s="14">
        <f>COUNTIF(G38:Y38,"&gt;0")</f>
        <v>0</v>
      </c>
      <c r="G38" s="15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7"/>
      <c r="V38" s="17"/>
      <c r="W38" s="17"/>
      <c r="X38" s="17"/>
      <c r="Y38" s="18"/>
      <c r="Z38" s="42">
        <f>SUM(AB38:AW38)/AA38</f>
        <v>4.4</v>
      </c>
      <c r="AA38" s="14">
        <f>COUNTIF(AB38:AW38,"&gt;0")</f>
        <v>1</v>
      </c>
      <c r="AB38" s="15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>
        <v>4.4</v>
      </c>
      <c r="AS38" s="16"/>
      <c r="AT38" s="16"/>
      <c r="AU38" s="17"/>
      <c r="AV38" s="17"/>
      <c r="AW38" s="61"/>
      <c r="AX38" s="40">
        <f t="shared" si="6"/>
        <v>40</v>
      </c>
    </row>
    <row r="39" spans="1:50" ht="14.25">
      <c r="A39" s="11" t="s">
        <v>25</v>
      </c>
      <c r="B39" s="51">
        <f t="shared" si="0"/>
        <v>3.91</v>
      </c>
      <c r="C39" s="12">
        <f>(D39/AX34)*100</f>
        <v>5</v>
      </c>
      <c r="D39" s="13">
        <f t="shared" si="1"/>
        <v>2</v>
      </c>
      <c r="E39" s="46" t="e">
        <f t="shared" si="2"/>
        <v>#DIV/0!</v>
      </c>
      <c r="F39" s="14">
        <f t="shared" si="10"/>
        <v>0</v>
      </c>
      <c r="G39" s="15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7"/>
      <c r="V39" s="17"/>
      <c r="W39" s="17"/>
      <c r="X39" s="17"/>
      <c r="Y39" s="18"/>
      <c r="Z39" s="42">
        <f t="shared" si="13"/>
        <v>3.91</v>
      </c>
      <c r="AA39" s="14">
        <f t="shared" si="14"/>
        <v>2</v>
      </c>
      <c r="AB39" s="15"/>
      <c r="AC39" s="16">
        <v>3.44</v>
      </c>
      <c r="AD39" s="16"/>
      <c r="AE39" s="16"/>
      <c r="AF39" s="16"/>
      <c r="AG39" s="16">
        <v>4.38</v>
      </c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7"/>
      <c r="AV39" s="17"/>
      <c r="AW39" s="61"/>
      <c r="AX39" s="40">
        <f t="shared" si="6"/>
        <v>40</v>
      </c>
    </row>
    <row r="40" spans="1:50" ht="14.25">
      <c r="A40" s="70"/>
      <c r="B40" s="51" t="e">
        <f t="shared" si="0"/>
        <v>#DIV/0!</v>
      </c>
      <c r="C40" s="12">
        <f>(D40/AX13)*100</f>
        <v>0</v>
      </c>
      <c r="D40" s="13">
        <f t="shared" si="1"/>
        <v>0</v>
      </c>
      <c r="E40" s="46" t="e">
        <f t="shared" si="2"/>
        <v>#DIV/0!</v>
      </c>
      <c r="F40" s="14">
        <f t="shared" si="10"/>
        <v>0</v>
      </c>
      <c r="G40" s="15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7"/>
      <c r="V40" s="17"/>
      <c r="W40" s="17"/>
      <c r="X40" s="17"/>
      <c r="Y40" s="18"/>
      <c r="Z40" s="42" t="e">
        <f t="shared" si="13"/>
        <v>#DIV/0!</v>
      </c>
      <c r="AA40" s="14">
        <f t="shared" si="14"/>
        <v>0</v>
      </c>
      <c r="AB40" s="15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7"/>
      <c r="AV40" s="17"/>
      <c r="AW40" s="61"/>
      <c r="AX40" s="40">
        <f t="shared" si="6"/>
        <v>40</v>
      </c>
    </row>
    <row r="41" spans="1:50" ht="14.25">
      <c r="A41" s="70"/>
      <c r="B41" s="51" t="e">
        <f t="shared" si="0"/>
        <v>#DIV/0!</v>
      </c>
      <c r="C41" s="12">
        <f>(D41/AX39)*100</f>
        <v>0</v>
      </c>
      <c r="D41" s="13">
        <f t="shared" si="1"/>
        <v>0</v>
      </c>
      <c r="E41" s="46"/>
      <c r="F41" s="14">
        <f t="shared" si="10"/>
        <v>0</v>
      </c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7"/>
      <c r="V41" s="17"/>
      <c r="W41" s="17"/>
      <c r="X41" s="17"/>
      <c r="Y41" s="18"/>
      <c r="Z41" s="42" t="e">
        <f t="shared" si="13"/>
        <v>#DIV/0!</v>
      </c>
      <c r="AA41" s="14">
        <f t="shared" si="14"/>
        <v>0</v>
      </c>
      <c r="AB41" s="15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7"/>
      <c r="AV41" s="17"/>
      <c r="AW41" s="61"/>
      <c r="AX41" s="40">
        <f t="shared" si="6"/>
        <v>40</v>
      </c>
    </row>
    <row r="42" spans="1:50" ht="15" thickBot="1">
      <c r="A42" s="19"/>
      <c r="B42" s="52"/>
      <c r="C42" s="20"/>
      <c r="D42" s="21"/>
      <c r="E42" s="47"/>
      <c r="F42" s="22"/>
      <c r="G42" s="23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5"/>
      <c r="V42" s="25"/>
      <c r="W42" s="25"/>
      <c r="X42" s="25"/>
      <c r="Y42" s="26"/>
      <c r="Z42" s="43"/>
      <c r="AA42" s="22"/>
      <c r="AB42" s="23"/>
      <c r="AC42" s="24"/>
      <c r="AD42" s="24"/>
      <c r="AE42" s="24"/>
      <c r="AF42" s="24"/>
      <c r="AG42" s="24"/>
      <c r="AH42" s="16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5"/>
      <c r="AV42" s="25"/>
      <c r="AW42" s="62"/>
      <c r="AX42" s="40">
        <f t="shared" si="6"/>
        <v>40</v>
      </c>
    </row>
    <row r="43" spans="1:49" ht="13.5" thickBot="1">
      <c r="A43" s="89" t="s">
        <v>7</v>
      </c>
      <c r="B43" s="90"/>
      <c r="C43" s="90"/>
      <c r="D43" s="90"/>
      <c r="E43" s="90"/>
      <c r="F43" s="91"/>
      <c r="G43" s="27">
        <f aca="true" t="shared" si="15" ref="G43:Y43">COUNTIF(G2:G42,"&gt;0")</f>
        <v>14</v>
      </c>
      <c r="H43" s="28">
        <f t="shared" si="15"/>
        <v>13</v>
      </c>
      <c r="I43" s="28">
        <f t="shared" si="15"/>
        <v>12</v>
      </c>
      <c r="J43" s="28">
        <f t="shared" si="15"/>
        <v>12</v>
      </c>
      <c r="K43" s="28">
        <f t="shared" si="15"/>
        <v>13</v>
      </c>
      <c r="L43" s="28">
        <f t="shared" si="15"/>
        <v>12</v>
      </c>
      <c r="M43" s="28">
        <f t="shared" si="15"/>
        <v>11</v>
      </c>
      <c r="N43" s="28">
        <f t="shared" si="15"/>
        <v>13</v>
      </c>
      <c r="O43" s="28">
        <f t="shared" si="15"/>
        <v>13</v>
      </c>
      <c r="P43" s="28">
        <f t="shared" si="15"/>
        <v>13</v>
      </c>
      <c r="Q43" s="28">
        <f t="shared" si="15"/>
        <v>14</v>
      </c>
      <c r="R43" s="28">
        <f t="shared" si="15"/>
        <v>14</v>
      </c>
      <c r="S43" s="28">
        <f t="shared" si="15"/>
        <v>12</v>
      </c>
      <c r="T43" s="28">
        <f t="shared" si="15"/>
        <v>14</v>
      </c>
      <c r="U43" s="28">
        <f t="shared" si="15"/>
        <v>13</v>
      </c>
      <c r="V43" s="28">
        <f t="shared" si="15"/>
        <v>12</v>
      </c>
      <c r="W43" s="28">
        <f t="shared" si="15"/>
        <v>14</v>
      </c>
      <c r="X43" s="28">
        <f t="shared" si="15"/>
        <v>13</v>
      </c>
      <c r="Y43" s="66">
        <f t="shared" si="15"/>
        <v>14</v>
      </c>
      <c r="Z43" s="68">
        <f>SUM(AB43:AW43)/AA43</f>
        <v>12.454545454545455</v>
      </c>
      <c r="AA43" s="29">
        <f>COUNTIF(AB43:AW43,"&gt;0")</f>
        <v>22</v>
      </c>
      <c r="AB43" s="63">
        <f aca="true" t="shared" si="16" ref="AB43:AW43">COUNTIF(AB2:AB42,"&gt;0")</f>
        <v>13</v>
      </c>
      <c r="AC43" s="64">
        <f t="shared" si="16"/>
        <v>13</v>
      </c>
      <c r="AD43" s="64">
        <f t="shared" si="16"/>
        <v>12</v>
      </c>
      <c r="AE43" s="64">
        <f t="shared" si="16"/>
        <v>11</v>
      </c>
      <c r="AF43" s="64">
        <f t="shared" si="16"/>
        <v>12</v>
      </c>
      <c r="AG43" s="64">
        <f t="shared" si="16"/>
        <v>12</v>
      </c>
      <c r="AH43" s="64">
        <f t="shared" si="16"/>
        <v>11</v>
      </c>
      <c r="AI43" s="64">
        <f t="shared" si="16"/>
        <v>12</v>
      </c>
      <c r="AJ43" s="64">
        <f t="shared" si="16"/>
        <v>13</v>
      </c>
      <c r="AK43" s="64">
        <f t="shared" si="16"/>
        <v>12</v>
      </c>
      <c r="AL43" s="64">
        <f t="shared" si="16"/>
        <v>12</v>
      </c>
      <c r="AM43" s="64">
        <f t="shared" si="16"/>
        <v>13</v>
      </c>
      <c r="AN43" s="64">
        <f t="shared" si="16"/>
        <v>13</v>
      </c>
      <c r="AO43" s="64">
        <f t="shared" si="16"/>
        <v>12</v>
      </c>
      <c r="AP43" s="64">
        <f t="shared" si="16"/>
        <v>13</v>
      </c>
      <c r="AQ43" s="64">
        <f t="shared" si="16"/>
        <v>13</v>
      </c>
      <c r="AR43" s="64">
        <f t="shared" si="16"/>
        <v>14</v>
      </c>
      <c r="AS43" s="64">
        <f t="shared" si="16"/>
        <v>11</v>
      </c>
      <c r="AT43" s="64">
        <f t="shared" si="16"/>
        <v>13</v>
      </c>
      <c r="AU43" s="64">
        <f t="shared" si="16"/>
        <v>13</v>
      </c>
      <c r="AV43" s="64">
        <f t="shared" si="16"/>
        <v>13</v>
      </c>
      <c r="AW43" s="65">
        <f t="shared" si="16"/>
        <v>13</v>
      </c>
    </row>
    <row r="44" spans="1:49" ht="13.5" thickBot="1">
      <c r="A44" s="30" t="s">
        <v>6</v>
      </c>
      <c r="B44" s="53">
        <f>((E44*F44)+(Z44*AA44))/(F44+AA44)</f>
        <v>5.966060179657741</v>
      </c>
      <c r="C44" s="31">
        <f>COUNTIF(C4:C42,"&gt;0")</f>
        <v>35</v>
      </c>
      <c r="D44" s="32">
        <f>F44+AA44</f>
        <v>41</v>
      </c>
      <c r="E44" s="48">
        <f>(SUM(G44:Y44))/F44</f>
        <v>6.024420754683914</v>
      </c>
      <c r="F44" s="33">
        <f>COUNTIF(G44:Y44,"&gt;0")</f>
        <v>19</v>
      </c>
      <c r="G44" s="34">
        <f aca="true" t="shared" si="17" ref="G44:Y44">SUM(G4:G42)/G43</f>
        <v>5.964285714285714</v>
      </c>
      <c r="H44" s="35">
        <f t="shared" si="17"/>
        <v>6.555384615384615</v>
      </c>
      <c r="I44" s="35">
        <f t="shared" si="17"/>
        <v>6.653333333333333</v>
      </c>
      <c r="J44" s="35">
        <f t="shared" si="17"/>
        <v>6.461666666666669</v>
      </c>
      <c r="K44" s="35">
        <f t="shared" si="17"/>
        <v>6.296923076923077</v>
      </c>
      <c r="L44" s="35">
        <f t="shared" si="17"/>
        <v>5.312500000000001</v>
      </c>
      <c r="M44" s="35">
        <f t="shared" si="17"/>
        <v>6.8172727272727265</v>
      </c>
      <c r="N44" s="35">
        <f t="shared" si="17"/>
        <v>5.1838461538461535</v>
      </c>
      <c r="O44" s="35">
        <f t="shared" si="17"/>
        <v>5.0515384615384615</v>
      </c>
      <c r="P44" s="35">
        <f t="shared" si="17"/>
        <v>6.13153846153846</v>
      </c>
      <c r="Q44" s="35">
        <f t="shared" si="17"/>
        <v>6.1000000000000005</v>
      </c>
      <c r="R44" s="35">
        <f t="shared" si="17"/>
        <v>5.153571428571428</v>
      </c>
      <c r="S44" s="35">
        <f t="shared" si="17"/>
        <v>6.274166666666669</v>
      </c>
      <c r="T44" s="35">
        <f t="shared" si="17"/>
        <v>5.703571428571429</v>
      </c>
      <c r="U44" s="35">
        <f t="shared" si="17"/>
        <v>6.1184615384615375</v>
      </c>
      <c r="V44" s="35">
        <f t="shared" si="17"/>
        <v>5.8549999999999995</v>
      </c>
      <c r="W44" s="35">
        <f t="shared" si="17"/>
        <v>5.357857142857143</v>
      </c>
      <c r="X44" s="35">
        <f t="shared" si="17"/>
        <v>6.4630769230769225</v>
      </c>
      <c r="Y44" s="67">
        <f t="shared" si="17"/>
        <v>7.01</v>
      </c>
      <c r="Z44" s="69">
        <f>(SUM(AB44:AW44))/AA44</f>
        <v>5.9156578648624105</v>
      </c>
      <c r="AA44" s="36">
        <f>COUNTIF(AB44:AW44,"&gt;0")</f>
        <v>22</v>
      </c>
      <c r="AB44" s="55">
        <f aca="true" t="shared" si="18" ref="AB44:AW44">SUM(AB4:AB42)/AB43</f>
        <v>5.378461538461537</v>
      </c>
      <c r="AC44" s="35">
        <f t="shared" si="18"/>
        <v>5.353076923076923</v>
      </c>
      <c r="AD44" s="35">
        <f t="shared" si="18"/>
        <v>6.321666666666666</v>
      </c>
      <c r="AE44" s="35">
        <f t="shared" si="18"/>
        <v>6.354545454545455</v>
      </c>
      <c r="AF44" s="35">
        <f t="shared" si="18"/>
        <v>6.541666666666667</v>
      </c>
      <c r="AG44" s="35">
        <f t="shared" si="18"/>
        <v>5.925833333333333</v>
      </c>
      <c r="AH44" s="35">
        <f t="shared" si="18"/>
        <v>6.283636363636362</v>
      </c>
      <c r="AI44" s="35">
        <f t="shared" si="18"/>
        <v>6.944999999999999</v>
      </c>
      <c r="AJ44" s="35">
        <f t="shared" si="18"/>
        <v>4.301538461538461</v>
      </c>
      <c r="AK44" s="35">
        <f t="shared" si="18"/>
        <v>6.250833333333335</v>
      </c>
      <c r="AL44" s="35">
        <f t="shared" si="18"/>
        <v>5.5275</v>
      </c>
      <c r="AM44" s="35">
        <f t="shared" si="18"/>
        <v>5.153846153846154</v>
      </c>
      <c r="AN44" s="35">
        <f t="shared" si="18"/>
        <v>5.148461538461539</v>
      </c>
      <c r="AO44" s="35">
        <f t="shared" si="18"/>
        <v>6.364999999999999</v>
      </c>
      <c r="AP44" s="35">
        <f t="shared" si="18"/>
        <v>5.216153846153846</v>
      </c>
      <c r="AQ44" s="35">
        <f t="shared" si="18"/>
        <v>6.36923076923077</v>
      </c>
      <c r="AR44" s="35">
        <f t="shared" si="18"/>
        <v>4.915714285714286</v>
      </c>
      <c r="AS44" s="35">
        <f t="shared" si="18"/>
        <v>6.72</v>
      </c>
      <c r="AT44" s="35">
        <f t="shared" si="18"/>
        <v>6.733076923076924</v>
      </c>
      <c r="AU44" s="35">
        <f t="shared" si="18"/>
        <v>6.576923076923077</v>
      </c>
      <c r="AV44" s="35">
        <f t="shared" si="18"/>
        <v>4.503076923076923</v>
      </c>
      <c r="AW44" s="37">
        <f t="shared" si="18"/>
        <v>7.259230769230769</v>
      </c>
    </row>
    <row r="45" spans="36:42" ht="13.5" thickTop="1">
      <c r="AJ45" s="56"/>
      <c r="AK45" s="56"/>
      <c r="AL45" s="56"/>
      <c r="AM45" s="56"/>
      <c r="AN45" s="56"/>
      <c r="AO45" s="56"/>
      <c r="AP45" s="56"/>
    </row>
  </sheetData>
  <mergeCells count="4">
    <mergeCell ref="B1:D1"/>
    <mergeCell ref="E1:Y1"/>
    <mergeCell ref="Z1:AW1"/>
    <mergeCell ref="A43:F4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Official Queen of the South Site</dc:title>
  <dc:subject/>
  <dc:creator>Colin Johnstone</dc:creator>
  <cp:keywords/>
  <dc:description/>
  <cp:lastModifiedBy>C</cp:lastModifiedBy>
  <cp:lastPrinted>2000-02-08T19:06:25Z</cp:lastPrinted>
  <dcterms:created xsi:type="dcterms:W3CDTF">1999-12-23T20:55:30Z</dcterms:created>
  <dcterms:modified xsi:type="dcterms:W3CDTF">2002-04-29T19:43:35Z</dcterms:modified>
  <cp:category/>
  <cp:version/>
  <cp:contentType/>
  <cp:contentStatus/>
</cp:coreProperties>
</file>