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506" windowWidth="11400" windowHeight="9075" tabRatio="257" activeTab="0"/>
  </bookViews>
  <sheets>
    <sheet name="Main sheet" sheetId="1" r:id="rId1"/>
  </sheets>
  <definedNames>
    <definedName name="_xlnm.Print_Area" localSheetId="0">'Main sheet'!$A$1:$AW$34</definedName>
  </definedNames>
  <calcPr fullCalcOnLoad="1"/>
</workbook>
</file>

<file path=xl/sharedStrings.xml><?xml version="1.0" encoding="utf-8"?>
<sst xmlns="http://schemas.openxmlformats.org/spreadsheetml/2006/main" count="83" uniqueCount="79">
  <si>
    <t>Played</t>
  </si>
  <si>
    <t>Average</t>
  </si>
  <si>
    <t>AWAY GAMES</t>
  </si>
  <si>
    <t>HOME GAMES</t>
  </si>
  <si>
    <t>TOTAL</t>
  </si>
  <si>
    <t>Percent played</t>
  </si>
  <si>
    <t>Performance</t>
  </si>
  <si>
    <t>Players used</t>
  </si>
  <si>
    <t>S Bowey</t>
  </si>
  <si>
    <t>E Paton</t>
  </si>
  <si>
    <t>C Scott</t>
  </si>
  <si>
    <t>B McColligan</t>
  </si>
  <si>
    <t>J Thomson</t>
  </si>
  <si>
    <t>MOM - First</t>
  </si>
  <si>
    <t>MOM - Second</t>
  </si>
  <si>
    <t>MOM - Third</t>
  </si>
  <si>
    <t>W Gibson</t>
  </si>
  <si>
    <t>D Bagan</t>
  </si>
  <si>
    <t>G Wood</t>
  </si>
  <si>
    <t>B Reid</t>
  </si>
  <si>
    <t>P Burns</t>
  </si>
  <si>
    <t>E Jaconelli</t>
  </si>
  <si>
    <t>S Payne</t>
  </si>
  <si>
    <t>C Samson</t>
  </si>
  <si>
    <t>C Armstrong</t>
  </si>
  <si>
    <t>B McLaughlin</t>
  </si>
  <si>
    <t>P Hilland</t>
  </si>
  <si>
    <t>T English</t>
  </si>
  <si>
    <t>Chris Scott</t>
  </si>
  <si>
    <t>D McNiven</t>
  </si>
  <si>
    <t>31/07/04 - Airdrie BC</t>
  </si>
  <si>
    <t>07/08/04 - Ross County</t>
  </si>
  <si>
    <t>14/08/04 - St.Johnstone</t>
  </si>
  <si>
    <t>19/08/04 - Albion Rovers</t>
  </si>
  <si>
    <t>21/08/04 - Falkirk</t>
  </si>
  <si>
    <t>28/08/04 - Clyde</t>
  </si>
  <si>
    <t>31/08/04 - St Johnstone BC</t>
  </si>
  <si>
    <t>R Beattie</t>
  </si>
  <si>
    <t>04/09/04 - Airdrie</t>
  </si>
  <si>
    <t>S Hill</t>
  </si>
  <si>
    <t>11/09/04 - Hamilton</t>
  </si>
  <si>
    <t>D Craig</t>
  </si>
  <si>
    <t>18/09/04 - Partick Thistle</t>
  </si>
  <si>
    <t>25/09/04 - Raith Rovers</t>
  </si>
  <si>
    <t>02/10/04 - St Mirren</t>
  </si>
  <si>
    <t>16/10/04 - St Johnstone</t>
  </si>
  <si>
    <t>23/10/04 - Ross County</t>
  </si>
  <si>
    <t>30/10/04 - Clyde</t>
  </si>
  <si>
    <t>06/11/04 - Airdrie United</t>
  </si>
  <si>
    <t>13/11/04 - Hamilton</t>
  </si>
  <si>
    <t>D Lyle</t>
  </si>
  <si>
    <t>20/11/04 - Partick</t>
  </si>
  <si>
    <t>27/11/04 - St Mirren</t>
  </si>
  <si>
    <t>04/12/04 - Raith</t>
  </si>
  <si>
    <t>13/12/04 - Ross County</t>
  </si>
  <si>
    <t>18/12/04 - Falkirk</t>
  </si>
  <si>
    <t>29/12/04 - Airdrie</t>
  </si>
  <si>
    <t>R Barnard</t>
  </si>
  <si>
    <t>01/01/05 - Hamilton</t>
  </si>
  <si>
    <t>10/01/05 - M ontrose (SC)</t>
  </si>
  <si>
    <t>15/01/05 Partick Thistle</t>
  </si>
  <si>
    <t>S Bell</t>
  </si>
  <si>
    <t>22/01/05 Raith Rovers</t>
  </si>
  <si>
    <t>A Williams</t>
  </si>
  <si>
    <t>31/01/05 - St Mirren</t>
  </si>
  <si>
    <t>05/02/05 - Dundee United</t>
  </si>
  <si>
    <t>12/02/05 - St Johnstone</t>
  </si>
  <si>
    <t>S Lovell</t>
  </si>
  <si>
    <t>19/02/05 - Falkirk</t>
  </si>
  <si>
    <t>02/03/05 - Clyde</t>
  </si>
  <si>
    <t>05/03/05 - Airdrie United</t>
  </si>
  <si>
    <t>12/03/05 - Clyde</t>
  </si>
  <si>
    <t>19/03/05 - Hamilton</t>
  </si>
  <si>
    <t>04/03/05 - Partick Thistle</t>
  </si>
  <si>
    <t>16/04/05 - St Mirren</t>
  </si>
  <si>
    <t>18/04/05 - Raith Rovers</t>
  </si>
  <si>
    <t>23/04/05 - Ross County</t>
  </si>
  <si>
    <t>C Carr</t>
  </si>
  <si>
    <t>30/04/05 - St Johnstone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</si>
</sst>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[$-809]dd\ mmmm\ yyyy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medium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double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2" fontId="1" fillId="2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1" fontId="1" fillId="4" borderId="0" xfId="0" applyNumberFormat="1" applyFont="1" applyFill="1" applyBorder="1" applyAlignment="1">
      <alignment/>
    </xf>
    <xf numFmtId="1" fontId="1" fillId="5" borderId="0" xfId="0" applyNumberFormat="1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3" xfId="0" applyFont="1" applyFill="1" applyBorder="1" applyAlignment="1">
      <alignment wrapText="1"/>
    </xf>
    <xf numFmtId="0" fontId="9" fillId="6" borderId="4" xfId="0" applyFont="1" applyFill="1" applyBorder="1" applyAlignment="1">
      <alignment textRotation="90" wrapText="1"/>
    </xf>
    <xf numFmtId="0" fontId="2" fillId="6" borderId="5" xfId="0" applyFont="1" applyFill="1" applyBorder="1" applyAlignment="1">
      <alignment textRotation="90" wrapText="1"/>
    </xf>
    <xf numFmtId="0" fontId="2" fillId="6" borderId="6" xfId="0" applyFont="1" applyFill="1" applyBorder="1" applyAlignment="1">
      <alignment textRotation="90" wrapText="1"/>
    </xf>
    <xf numFmtId="0" fontId="7" fillId="6" borderId="0" xfId="0" applyFont="1" applyFill="1" applyBorder="1" applyAlignment="1">
      <alignment textRotation="90" wrapText="1"/>
    </xf>
    <xf numFmtId="0" fontId="1" fillId="6" borderId="7" xfId="0" applyFont="1" applyFill="1" applyBorder="1" applyAlignment="1">
      <alignment textRotation="90" wrapText="1"/>
    </xf>
    <xf numFmtId="14" fontId="1" fillId="6" borderId="4" xfId="0" applyNumberFormat="1" applyFont="1" applyFill="1" applyBorder="1" applyAlignment="1">
      <alignment textRotation="90"/>
    </xf>
    <xf numFmtId="14" fontId="1" fillId="6" borderId="8" xfId="0" applyNumberFormat="1" applyFont="1" applyFill="1" applyBorder="1" applyAlignment="1">
      <alignment textRotation="90"/>
    </xf>
    <xf numFmtId="14" fontId="1" fillId="6" borderId="5" xfId="0" applyNumberFormat="1" applyFont="1" applyFill="1" applyBorder="1" applyAlignment="1">
      <alignment textRotation="90"/>
    </xf>
    <xf numFmtId="0" fontId="5" fillId="6" borderId="4" xfId="0" applyFont="1" applyFill="1" applyBorder="1" applyAlignment="1">
      <alignment textRotation="90" wrapText="1"/>
    </xf>
    <xf numFmtId="0" fontId="1" fillId="6" borderId="0" xfId="0" applyFont="1" applyFill="1" applyAlignment="1">
      <alignment textRotation="90"/>
    </xf>
    <xf numFmtId="14" fontId="1" fillId="6" borderId="9" xfId="0" applyNumberFormat="1" applyFont="1" applyFill="1" applyBorder="1" applyAlignment="1">
      <alignment textRotation="90"/>
    </xf>
    <xf numFmtId="14" fontId="1" fillId="6" borderId="0" xfId="0" applyNumberFormat="1" applyFont="1" applyFill="1" applyBorder="1" applyAlignment="1">
      <alignment textRotation="90"/>
    </xf>
    <xf numFmtId="0" fontId="1" fillId="6" borderId="10" xfId="0" applyFont="1" applyFill="1" applyBorder="1" applyAlignment="1">
      <alignment wrapText="1"/>
    </xf>
    <xf numFmtId="2" fontId="9" fillId="6" borderId="1" xfId="0" applyNumberFormat="1" applyFont="1" applyFill="1" applyBorder="1" applyAlignment="1">
      <alignment/>
    </xf>
    <xf numFmtId="1" fontId="2" fillId="6" borderId="11" xfId="0" applyNumberFormat="1" applyFont="1" applyFill="1" applyBorder="1" applyAlignment="1">
      <alignment/>
    </xf>
    <xf numFmtId="0" fontId="2" fillId="6" borderId="12" xfId="0" applyFont="1" applyFill="1" applyBorder="1" applyAlignment="1">
      <alignment/>
    </xf>
    <xf numFmtId="2" fontId="1" fillId="6" borderId="13" xfId="0" applyNumberFormat="1" applyFont="1" applyFill="1" applyBorder="1" applyAlignment="1">
      <alignment/>
    </xf>
    <xf numFmtId="0" fontId="1" fillId="6" borderId="14" xfId="0" applyFont="1" applyFill="1" applyBorder="1" applyAlignment="1">
      <alignment/>
    </xf>
    <xf numFmtId="2" fontId="1" fillId="6" borderId="1" xfId="0" applyNumberFormat="1" applyFont="1" applyFill="1" applyBorder="1" applyAlignment="1">
      <alignment/>
    </xf>
    <xf numFmtId="2" fontId="1" fillId="6" borderId="5" xfId="0" applyNumberFormat="1" applyFont="1" applyFill="1" applyBorder="1" applyAlignment="1">
      <alignment/>
    </xf>
    <xf numFmtId="2" fontId="1" fillId="6" borderId="14" xfId="0" applyNumberFormat="1" applyFont="1" applyFill="1" applyBorder="1" applyAlignment="1">
      <alignment/>
    </xf>
    <xf numFmtId="2" fontId="5" fillId="6" borderId="15" xfId="0" applyNumberFormat="1" applyFont="1" applyFill="1" applyBorder="1" applyAlignment="1">
      <alignment/>
    </xf>
    <xf numFmtId="0" fontId="1" fillId="6" borderId="11" xfId="0" applyFont="1" applyFill="1" applyBorder="1" applyAlignment="1">
      <alignment/>
    </xf>
    <xf numFmtId="2" fontId="1" fillId="6" borderId="9" xfId="0" applyNumberFormat="1" applyFont="1" applyFill="1" applyBorder="1" applyAlignment="1">
      <alignment/>
    </xf>
    <xf numFmtId="2" fontId="1" fillId="6" borderId="0" xfId="0" applyNumberFormat="1" applyFont="1" applyFill="1" applyBorder="1" applyAlignment="1">
      <alignment/>
    </xf>
    <xf numFmtId="2" fontId="7" fillId="6" borderId="13" xfId="0" applyNumberFormat="1" applyFont="1" applyFill="1" applyBorder="1" applyAlignment="1">
      <alignment/>
    </xf>
    <xf numFmtId="1" fontId="1" fillId="6" borderId="16" xfId="0" applyNumberFormat="1" applyFont="1" applyFill="1" applyBorder="1" applyAlignment="1">
      <alignment/>
    </xf>
    <xf numFmtId="2" fontId="5" fillId="6" borderId="17" xfId="0" applyNumberFormat="1" applyFont="1" applyFill="1" applyBorder="1" applyAlignment="1">
      <alignment/>
    </xf>
    <xf numFmtId="0" fontId="1" fillId="6" borderId="18" xfId="0" applyFont="1" applyFill="1" applyBorder="1" applyAlignment="1">
      <alignment/>
    </xf>
    <xf numFmtId="1" fontId="1" fillId="6" borderId="19" xfId="0" applyNumberFormat="1" applyFont="1" applyFill="1" applyBorder="1" applyAlignment="1">
      <alignment/>
    </xf>
    <xf numFmtId="1" fontId="1" fillId="6" borderId="20" xfId="0" applyNumberFormat="1" applyFont="1" applyFill="1" applyBorder="1" applyAlignment="1">
      <alignment/>
    </xf>
    <xf numFmtId="1" fontId="1" fillId="6" borderId="0" xfId="0" applyNumberFormat="1" applyFont="1" applyFill="1" applyBorder="1" applyAlignment="1">
      <alignment/>
    </xf>
    <xf numFmtId="0" fontId="3" fillId="6" borderId="21" xfId="0" applyFont="1" applyFill="1" applyBorder="1" applyAlignment="1">
      <alignment horizontal="right"/>
    </xf>
    <xf numFmtId="2" fontId="4" fillId="6" borderId="22" xfId="0" applyNumberFormat="1" applyFont="1" applyFill="1" applyBorder="1" applyAlignment="1">
      <alignment horizontal="right"/>
    </xf>
    <xf numFmtId="0" fontId="3" fillId="6" borderId="23" xfId="0" applyFont="1" applyFill="1" applyBorder="1" applyAlignment="1">
      <alignment horizontal="right"/>
    </xf>
    <xf numFmtId="0" fontId="3" fillId="6" borderId="24" xfId="0" applyFont="1" applyFill="1" applyBorder="1" applyAlignment="1">
      <alignment horizontal="right"/>
    </xf>
    <xf numFmtId="2" fontId="8" fillId="6" borderId="25" xfId="0" applyNumberFormat="1" applyFont="1" applyFill="1" applyBorder="1" applyAlignment="1">
      <alignment horizontal="right"/>
    </xf>
    <xf numFmtId="0" fontId="1" fillId="6" borderId="24" xfId="0" applyFont="1" applyFill="1" applyBorder="1" applyAlignment="1">
      <alignment/>
    </xf>
    <xf numFmtId="2" fontId="1" fillId="6" borderId="26" xfId="0" applyNumberFormat="1" applyFont="1" applyFill="1" applyBorder="1" applyAlignment="1">
      <alignment/>
    </xf>
    <xf numFmtId="2" fontId="6" fillId="6" borderId="27" xfId="0" applyNumberFormat="1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2" fontId="1" fillId="6" borderId="29" xfId="0" applyNumberFormat="1" applyFont="1" applyFill="1" applyBorder="1" applyAlignment="1">
      <alignment/>
    </xf>
    <xf numFmtId="2" fontId="1" fillId="4" borderId="5" xfId="0" applyNumberFormat="1" applyFon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0" fontId="1" fillId="7" borderId="10" xfId="0" applyFont="1" applyFill="1" applyBorder="1" applyAlignment="1">
      <alignment wrapText="1"/>
    </xf>
    <xf numFmtId="2" fontId="9" fillId="7" borderId="1" xfId="0" applyNumberFormat="1" applyFont="1" applyFill="1" applyBorder="1" applyAlignment="1">
      <alignment/>
    </xf>
    <xf numFmtId="1" fontId="2" fillId="7" borderId="11" xfId="0" applyNumberFormat="1" applyFont="1" applyFill="1" applyBorder="1" applyAlignment="1">
      <alignment/>
    </xf>
    <xf numFmtId="0" fontId="2" fillId="7" borderId="12" xfId="0" applyFont="1" applyFill="1" applyBorder="1" applyAlignment="1">
      <alignment/>
    </xf>
    <xf numFmtId="2" fontId="7" fillId="7" borderId="13" xfId="0" applyNumberFormat="1" applyFont="1" applyFill="1" applyBorder="1" applyAlignment="1">
      <alignment/>
    </xf>
    <xf numFmtId="0" fontId="1" fillId="7" borderId="14" xfId="0" applyFont="1" applyFill="1" applyBorder="1" applyAlignment="1">
      <alignment/>
    </xf>
    <xf numFmtId="2" fontId="1" fillId="7" borderId="1" xfId="0" applyNumberFormat="1" applyFont="1" applyFill="1" applyBorder="1" applyAlignment="1">
      <alignment/>
    </xf>
    <xf numFmtId="2" fontId="1" fillId="7" borderId="5" xfId="0" applyNumberFormat="1" applyFont="1" applyFill="1" applyBorder="1" applyAlignment="1">
      <alignment/>
    </xf>
    <xf numFmtId="2" fontId="1" fillId="7" borderId="14" xfId="0" applyNumberFormat="1" applyFont="1" applyFill="1" applyBorder="1" applyAlignment="1">
      <alignment/>
    </xf>
    <xf numFmtId="2" fontId="5" fillId="7" borderId="15" xfId="0" applyNumberFormat="1" applyFont="1" applyFill="1" applyBorder="1" applyAlignment="1">
      <alignment/>
    </xf>
    <xf numFmtId="0" fontId="1" fillId="7" borderId="11" xfId="0" applyFont="1" applyFill="1" applyBorder="1" applyAlignment="1">
      <alignment/>
    </xf>
    <xf numFmtId="2" fontId="1" fillId="7" borderId="9" xfId="0" applyNumberFormat="1" applyFont="1" applyFill="1" applyBorder="1" applyAlignment="1">
      <alignment/>
    </xf>
    <xf numFmtId="2" fontId="1" fillId="4" borderId="14" xfId="0" applyNumberFormat="1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right"/>
    </xf>
    <xf numFmtId="0" fontId="3" fillId="6" borderId="35" xfId="0" applyFont="1" applyFill="1" applyBorder="1" applyAlignment="1">
      <alignment horizontal="right"/>
    </xf>
    <xf numFmtId="0" fontId="3" fillId="6" borderId="3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5"/>
  <sheetViews>
    <sheetView tabSelected="1" workbookViewId="0" topLeftCell="A1">
      <pane xSplit="4" ySplit="1" topLeftCell="Z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8" sqref="H28"/>
    </sheetView>
  </sheetViews>
  <sheetFormatPr defaultColWidth="9.140625" defaultRowHeight="12.75"/>
  <cols>
    <col min="1" max="1" width="12.421875" style="1" bestFit="1" customWidth="1"/>
    <col min="2" max="2" width="7.28125" style="6" bestFit="1" customWidth="1"/>
    <col min="3" max="3" width="7.28125" style="2" bestFit="1" customWidth="1"/>
    <col min="4" max="4" width="3.421875" style="2" bestFit="1" customWidth="1"/>
    <col min="5" max="5" width="7.28125" style="5" bestFit="1" customWidth="1"/>
    <col min="6" max="6" width="3.57421875" style="1" bestFit="1" customWidth="1"/>
    <col min="7" max="8" width="5.00390625" style="1" bestFit="1" customWidth="1"/>
    <col min="9" max="20" width="4.57421875" style="1" customWidth="1"/>
    <col min="21" max="21" width="5.8515625" style="1" bestFit="1" customWidth="1"/>
    <col min="22" max="24" width="5.8515625" style="1" customWidth="1"/>
    <col min="25" max="26" width="5.8515625" style="1" bestFit="1" customWidth="1"/>
    <col min="27" max="27" width="7.00390625" style="4" bestFit="1" customWidth="1"/>
    <col min="28" max="37" width="4.57421875" style="1" customWidth="1"/>
    <col min="38" max="38" width="5.140625" style="1" customWidth="1"/>
    <col min="39" max="39" width="4.8515625" style="1" customWidth="1"/>
    <col min="40" max="48" width="4.57421875" style="1" customWidth="1"/>
    <col min="49" max="49" width="5.8515625" style="1" bestFit="1" customWidth="1"/>
    <col min="50" max="50" width="5.8515625" style="1" customWidth="1"/>
    <col min="51" max="53" width="4.57421875" style="1" customWidth="1"/>
    <col min="54" max="54" width="3.00390625" style="1" bestFit="1" customWidth="1"/>
    <col min="55" max="16384" width="9.140625" style="10" customWidth="1"/>
  </cols>
  <sheetData>
    <row r="1" spans="1:54" s="8" customFormat="1" ht="13.5" thickTop="1">
      <c r="A1" s="18"/>
      <c r="B1" s="81" t="s">
        <v>4</v>
      </c>
      <c r="C1" s="82"/>
      <c r="D1" s="83"/>
      <c r="E1" s="84" t="s">
        <v>3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5" t="s">
        <v>2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6"/>
      <c r="AX1" s="19"/>
      <c r="AY1" s="19"/>
      <c r="AZ1" s="19"/>
      <c r="BA1" s="19"/>
      <c r="BB1" s="3">
        <f>MAX(D3:D8)</f>
        <v>38</v>
      </c>
    </row>
    <row r="2" spans="1:65" s="8" customFormat="1" ht="105.75">
      <c r="A2" s="20"/>
      <c r="B2" s="21" t="s">
        <v>1</v>
      </c>
      <c r="C2" s="22" t="s">
        <v>5</v>
      </c>
      <c r="D2" s="23" t="s">
        <v>0</v>
      </c>
      <c r="E2" s="24" t="s">
        <v>1</v>
      </c>
      <c r="F2" s="25" t="s">
        <v>0</v>
      </c>
      <c r="G2" s="26" t="s">
        <v>31</v>
      </c>
      <c r="H2" s="27" t="s">
        <v>33</v>
      </c>
      <c r="I2" s="27" t="s">
        <v>34</v>
      </c>
      <c r="J2" s="27" t="s">
        <v>35</v>
      </c>
      <c r="K2" s="27" t="s">
        <v>40</v>
      </c>
      <c r="L2" s="27" t="s">
        <v>44</v>
      </c>
      <c r="M2" s="27" t="s">
        <v>45</v>
      </c>
      <c r="N2" s="27" t="s">
        <v>48</v>
      </c>
      <c r="O2" s="27" t="s">
        <v>51</v>
      </c>
      <c r="P2" s="27" t="s">
        <v>53</v>
      </c>
      <c r="Q2" s="27" t="s">
        <v>54</v>
      </c>
      <c r="R2" s="27" t="s">
        <v>58</v>
      </c>
      <c r="S2" s="27" t="s">
        <v>64</v>
      </c>
      <c r="T2" s="27" t="s">
        <v>65</v>
      </c>
      <c r="U2" s="27" t="s">
        <v>68</v>
      </c>
      <c r="V2" s="27" t="s">
        <v>69</v>
      </c>
      <c r="W2" s="27" t="s">
        <v>70</v>
      </c>
      <c r="X2" s="27" t="s">
        <v>73</v>
      </c>
      <c r="Y2" s="28" t="s">
        <v>75</v>
      </c>
      <c r="Z2" s="28" t="s">
        <v>78</v>
      </c>
      <c r="AA2" s="29" t="s">
        <v>1</v>
      </c>
      <c r="AB2" s="25" t="s">
        <v>0</v>
      </c>
      <c r="AC2" s="26" t="s">
        <v>30</v>
      </c>
      <c r="AD2" s="27" t="s">
        <v>32</v>
      </c>
      <c r="AE2" s="27" t="s">
        <v>36</v>
      </c>
      <c r="AF2" s="27" t="s">
        <v>38</v>
      </c>
      <c r="AG2" s="27" t="s">
        <v>42</v>
      </c>
      <c r="AH2" s="30" t="s">
        <v>43</v>
      </c>
      <c r="AI2" s="27" t="s">
        <v>46</v>
      </c>
      <c r="AJ2" s="27" t="s">
        <v>47</v>
      </c>
      <c r="AK2" s="27" t="s">
        <v>49</v>
      </c>
      <c r="AL2" s="27" t="s">
        <v>52</v>
      </c>
      <c r="AM2" s="27" t="s">
        <v>55</v>
      </c>
      <c r="AN2" s="27" t="s">
        <v>56</v>
      </c>
      <c r="AO2" s="27" t="s">
        <v>59</v>
      </c>
      <c r="AP2" s="27" t="s">
        <v>60</v>
      </c>
      <c r="AQ2" s="27" t="s">
        <v>62</v>
      </c>
      <c r="AR2" s="27" t="s">
        <v>66</v>
      </c>
      <c r="AS2" s="27" t="s">
        <v>71</v>
      </c>
      <c r="AT2" s="27" t="s">
        <v>72</v>
      </c>
      <c r="AU2" s="27" t="s">
        <v>74</v>
      </c>
      <c r="AV2" s="27" t="s">
        <v>76</v>
      </c>
      <c r="AW2" s="31"/>
      <c r="AX2" s="32"/>
      <c r="AY2" s="32" t="s">
        <v>13</v>
      </c>
      <c r="AZ2" s="32" t="s">
        <v>14</v>
      </c>
      <c r="BA2" s="32" t="s">
        <v>15</v>
      </c>
      <c r="BB2" s="3">
        <f>$BB$1</f>
        <v>38</v>
      </c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54" ht="12.75">
      <c r="A3" s="33" t="s">
        <v>12</v>
      </c>
      <c r="B3" s="34">
        <f>(SUM(G3:Z3)+SUM(AC3:AW3))/D3</f>
        <v>6.788157894736844</v>
      </c>
      <c r="C3" s="35">
        <f>(D3/BB3)*100</f>
        <v>100</v>
      </c>
      <c r="D3" s="36">
        <f>F3+AB3</f>
        <v>38</v>
      </c>
      <c r="E3" s="46">
        <f>SUM(G3:Z3)/F3</f>
        <v>6.787368421052632</v>
      </c>
      <c r="F3" s="38">
        <f>COUNTIF(G3:Z3,"&gt;0")</f>
        <v>19</v>
      </c>
      <c r="G3" s="11">
        <v>7.03</v>
      </c>
      <c r="H3" s="64">
        <v>6.35</v>
      </c>
      <c r="I3" s="65">
        <v>6.92</v>
      </c>
      <c r="J3" s="40">
        <v>6.76</v>
      </c>
      <c r="K3" s="64">
        <v>6.89</v>
      </c>
      <c r="L3" s="40">
        <v>7.35</v>
      </c>
      <c r="M3" s="65">
        <v>7.5</v>
      </c>
      <c r="N3" s="64">
        <v>7.42</v>
      </c>
      <c r="O3" s="63">
        <v>7.59</v>
      </c>
      <c r="P3" s="63">
        <v>7.26</v>
      </c>
      <c r="Q3" s="63">
        <v>7.48</v>
      </c>
      <c r="R3" s="64">
        <v>6.38</v>
      </c>
      <c r="S3" s="40">
        <v>6.18</v>
      </c>
      <c r="T3" s="40">
        <v>5.14</v>
      </c>
      <c r="U3" s="41">
        <v>6.89</v>
      </c>
      <c r="V3" s="41">
        <v>6.22</v>
      </c>
      <c r="W3" s="79">
        <v>6.57</v>
      </c>
      <c r="X3" s="41"/>
      <c r="Y3" s="41">
        <v>6.14</v>
      </c>
      <c r="Z3" s="41">
        <v>6.89</v>
      </c>
      <c r="AA3" s="42">
        <f>SUM(AC3:AW3)/AB3</f>
        <v>6.788947368421053</v>
      </c>
      <c r="AB3" s="43">
        <f>COUNTIF(AC3:AW3,"&gt;0")</f>
        <v>19</v>
      </c>
      <c r="AC3" s="12">
        <v>7.95</v>
      </c>
      <c r="AD3" s="63">
        <v>8.11</v>
      </c>
      <c r="AE3" s="40">
        <v>5.85</v>
      </c>
      <c r="AF3" s="64">
        <v>8.13</v>
      </c>
      <c r="AG3" s="40">
        <v>7.1</v>
      </c>
      <c r="AH3" s="40">
        <v>6.23</v>
      </c>
      <c r="AI3" s="63">
        <v>6.58</v>
      </c>
      <c r="AJ3" s="65">
        <v>6.53</v>
      </c>
      <c r="AK3" s="65">
        <v>7.12</v>
      </c>
      <c r="AL3" s="65">
        <v>7.07</v>
      </c>
      <c r="AM3" s="63">
        <v>6.7</v>
      </c>
      <c r="AN3" s="65">
        <v>6.62</v>
      </c>
      <c r="AO3" s="40">
        <v>6.65</v>
      </c>
      <c r="AP3" s="40">
        <v>5.31</v>
      </c>
      <c r="AQ3" s="40">
        <v>6.38</v>
      </c>
      <c r="AR3" s="40">
        <v>6.03</v>
      </c>
      <c r="AS3" s="40">
        <v>6.9</v>
      </c>
      <c r="AT3" s="40">
        <v>6.83</v>
      </c>
      <c r="AU3" s="40"/>
      <c r="AV3" s="64">
        <v>6.9</v>
      </c>
      <c r="AW3" s="44"/>
      <c r="AX3" s="45"/>
      <c r="AY3" s="14">
        <v>8</v>
      </c>
      <c r="AZ3" s="15">
        <v>8</v>
      </c>
      <c r="BA3" s="16">
        <v>6</v>
      </c>
      <c r="BB3" s="3">
        <f>$BB$1</f>
        <v>38</v>
      </c>
    </row>
    <row r="4" spans="1:54" ht="12.75">
      <c r="A4" s="33" t="s">
        <v>10</v>
      </c>
      <c r="B4" s="34">
        <f>(SUM(G4:Z4)+SUM(AC4:AW4))/D4</f>
        <v>6.627142857142857</v>
      </c>
      <c r="C4" s="35">
        <f>(D4/BB4)*100</f>
        <v>73.68421052631578</v>
      </c>
      <c r="D4" s="36">
        <f>F4+AB4</f>
        <v>28</v>
      </c>
      <c r="E4" s="46">
        <f>SUM(G4:Z4)/F4</f>
        <v>6.632142857142857</v>
      </c>
      <c r="F4" s="38">
        <f>COUNTIF(G4:Z4,"&gt;0")</f>
        <v>14</v>
      </c>
      <c r="G4" s="39">
        <v>5.97</v>
      </c>
      <c r="H4" s="63">
        <v>6.04</v>
      </c>
      <c r="I4" s="64">
        <v>6.4</v>
      </c>
      <c r="J4" s="64">
        <v>7.22</v>
      </c>
      <c r="K4" s="40">
        <v>6.02</v>
      </c>
      <c r="L4" s="40">
        <v>7.1</v>
      </c>
      <c r="M4" s="64">
        <v>7.34</v>
      </c>
      <c r="N4" s="65">
        <v>8.61</v>
      </c>
      <c r="O4" s="64">
        <v>7.6</v>
      </c>
      <c r="P4" s="40">
        <v>6.63</v>
      </c>
      <c r="Q4" s="40">
        <v>7.01</v>
      </c>
      <c r="R4" s="40">
        <v>5.93</v>
      </c>
      <c r="S4" s="40">
        <v>6.41</v>
      </c>
      <c r="T4" s="40">
        <v>4.57</v>
      </c>
      <c r="U4" s="41"/>
      <c r="V4" s="41"/>
      <c r="W4" s="41"/>
      <c r="X4" s="41"/>
      <c r="Y4" s="41"/>
      <c r="Z4" s="41"/>
      <c r="AA4" s="42">
        <f>SUM(AC4:AW4)/AB4</f>
        <v>6.622142857142857</v>
      </c>
      <c r="AB4" s="43">
        <f>COUNTIF(AC4:AW4,"&gt;0")</f>
        <v>14</v>
      </c>
      <c r="AC4" s="39">
        <v>7</v>
      </c>
      <c r="AD4" s="40">
        <v>7.51</v>
      </c>
      <c r="AE4" s="40"/>
      <c r="AF4" s="63">
        <v>8.07</v>
      </c>
      <c r="AG4" s="40">
        <v>7.15</v>
      </c>
      <c r="AH4" s="63">
        <v>7.1</v>
      </c>
      <c r="AI4" s="65">
        <v>7.82</v>
      </c>
      <c r="AJ4" s="63">
        <v>6</v>
      </c>
      <c r="AK4" s="64">
        <v>6.76</v>
      </c>
      <c r="AL4" s="40">
        <v>6.45</v>
      </c>
      <c r="AM4" s="40">
        <v>6.07</v>
      </c>
      <c r="AN4" s="40"/>
      <c r="AO4" s="40">
        <v>6.45</v>
      </c>
      <c r="AP4" s="40">
        <v>5</v>
      </c>
      <c r="AQ4" s="64">
        <v>7.28</v>
      </c>
      <c r="AR4" s="40"/>
      <c r="AS4" s="40"/>
      <c r="AT4" s="40"/>
      <c r="AU4" s="40">
        <v>4.05</v>
      </c>
      <c r="AV4" s="40"/>
      <c r="AW4" s="44"/>
      <c r="AX4" s="45"/>
      <c r="AY4" s="14">
        <v>2</v>
      </c>
      <c r="AZ4" s="15">
        <v>6</v>
      </c>
      <c r="BA4" s="16">
        <v>4</v>
      </c>
      <c r="BB4" s="3">
        <f>$BB$1</f>
        <v>38</v>
      </c>
    </row>
    <row r="5" spans="1:54" ht="12.75">
      <c r="A5" s="33" t="s">
        <v>19</v>
      </c>
      <c r="B5" s="34">
        <f>(SUM(G5:Z5)+SUM(AC5:AW5))/D5</f>
        <v>6.554347826086956</v>
      </c>
      <c r="C5" s="35">
        <f>(D5/BB5)*100</f>
        <v>60.526315789473685</v>
      </c>
      <c r="D5" s="36">
        <f>F5+AB5</f>
        <v>23</v>
      </c>
      <c r="E5" s="46">
        <f>SUM(G5:Z5)/F5</f>
        <v>6.472307692307693</v>
      </c>
      <c r="F5" s="38">
        <f>COUNTIF(G5:Z5,"&gt;0")</f>
        <v>13</v>
      </c>
      <c r="G5" s="39">
        <v>6.55</v>
      </c>
      <c r="H5" s="40"/>
      <c r="I5" s="40">
        <v>5.83</v>
      </c>
      <c r="J5" s="40">
        <v>5.67</v>
      </c>
      <c r="K5" s="40"/>
      <c r="L5" s="40">
        <v>7.42</v>
      </c>
      <c r="M5" s="40">
        <v>6.72</v>
      </c>
      <c r="N5" s="40"/>
      <c r="O5" s="40"/>
      <c r="P5" s="40"/>
      <c r="Q5" s="40"/>
      <c r="R5" s="40"/>
      <c r="S5" s="64">
        <v>6.88</v>
      </c>
      <c r="T5" s="40">
        <v>5.42</v>
      </c>
      <c r="U5" s="41">
        <v>7.02</v>
      </c>
      <c r="V5" s="41">
        <v>6.16</v>
      </c>
      <c r="W5" s="41">
        <v>5.86</v>
      </c>
      <c r="X5" s="41">
        <v>7.41</v>
      </c>
      <c r="Y5" s="41">
        <v>6.33</v>
      </c>
      <c r="Z5" s="41">
        <v>6.87</v>
      </c>
      <c r="AA5" s="42">
        <f>SUM(AC5:AW5)/AB5</f>
        <v>6.661000000000001</v>
      </c>
      <c r="AB5" s="43">
        <f>COUNTIF(AC5:AW5,"&gt;0")</f>
        <v>10</v>
      </c>
      <c r="AC5" s="39">
        <v>7.25</v>
      </c>
      <c r="AD5" s="40">
        <v>7.67</v>
      </c>
      <c r="AE5" s="40"/>
      <c r="AF5" s="40"/>
      <c r="AG5" s="40">
        <v>7</v>
      </c>
      <c r="AH5" s="40">
        <v>6.68</v>
      </c>
      <c r="AI5" s="40">
        <v>5.75</v>
      </c>
      <c r="AJ5" s="40">
        <v>5.41</v>
      </c>
      <c r="AK5" s="40"/>
      <c r="AL5" s="40"/>
      <c r="AM5" s="40"/>
      <c r="AN5" s="40"/>
      <c r="AO5" s="40"/>
      <c r="AP5" s="40"/>
      <c r="AQ5" s="40"/>
      <c r="AR5" s="40">
        <v>6.2</v>
      </c>
      <c r="AS5" s="40">
        <v>6.78</v>
      </c>
      <c r="AT5" s="40">
        <v>6.83</v>
      </c>
      <c r="AU5" s="40">
        <v>7.04</v>
      </c>
      <c r="AV5" s="40"/>
      <c r="AW5" s="44"/>
      <c r="AX5" s="45"/>
      <c r="AY5" s="14">
        <v>1</v>
      </c>
      <c r="AZ5" s="15">
        <v>1</v>
      </c>
      <c r="BA5" s="16"/>
      <c r="BB5" s="3">
        <f>$BB$1</f>
        <v>38</v>
      </c>
    </row>
    <row r="6" spans="1:54" ht="12.75">
      <c r="A6" s="33" t="s">
        <v>9</v>
      </c>
      <c r="B6" s="34">
        <f>(SUM(G6:Z6)+SUM(AC6:AW6))/D6</f>
        <v>6.45939393939394</v>
      </c>
      <c r="C6" s="35">
        <f>(D6/BB6)*100</f>
        <v>86.8421052631579</v>
      </c>
      <c r="D6" s="36">
        <f>F6+AB6</f>
        <v>33</v>
      </c>
      <c r="E6" s="46">
        <f>SUM(G6:Z6)/F6</f>
        <v>6.49235294117647</v>
      </c>
      <c r="F6" s="38">
        <f>COUNTIF(G6:Z6,"&gt;0")</f>
        <v>17</v>
      </c>
      <c r="G6" s="39"/>
      <c r="H6" s="65">
        <v>6.4</v>
      </c>
      <c r="I6" s="40">
        <v>4.76</v>
      </c>
      <c r="J6" s="40"/>
      <c r="K6" s="40">
        <v>5.96</v>
      </c>
      <c r="L6" s="40">
        <v>5.66</v>
      </c>
      <c r="M6" s="40">
        <v>5.74</v>
      </c>
      <c r="N6" s="40">
        <v>6.68</v>
      </c>
      <c r="O6" s="40">
        <v>6.16</v>
      </c>
      <c r="P6" s="65">
        <v>7.8</v>
      </c>
      <c r="Q6" s="40">
        <v>7.37</v>
      </c>
      <c r="R6" s="65">
        <v>7.52</v>
      </c>
      <c r="S6" s="65">
        <v>7.47</v>
      </c>
      <c r="T6" s="64">
        <v>5.96</v>
      </c>
      <c r="U6" s="41">
        <v>6.95</v>
      </c>
      <c r="V6" s="78">
        <v>6.53</v>
      </c>
      <c r="W6" s="41">
        <v>5.45</v>
      </c>
      <c r="X6" s="78">
        <v>7.48</v>
      </c>
      <c r="Y6" s="78">
        <v>6.48</v>
      </c>
      <c r="Z6" s="41"/>
      <c r="AA6" s="42">
        <f>SUM(AC6:AW6)/AB6</f>
        <v>6.424375</v>
      </c>
      <c r="AB6" s="43">
        <f>COUNTIF(AC6:AW6,"&gt;0")</f>
        <v>16</v>
      </c>
      <c r="AC6" s="39"/>
      <c r="AD6" s="40">
        <v>7.78</v>
      </c>
      <c r="AE6" s="40"/>
      <c r="AF6" s="40"/>
      <c r="AG6" s="40">
        <v>6.9</v>
      </c>
      <c r="AH6" s="40">
        <v>6.39</v>
      </c>
      <c r="AI6" s="40">
        <v>4.27</v>
      </c>
      <c r="AJ6" s="40"/>
      <c r="AK6" s="40">
        <v>6.15</v>
      </c>
      <c r="AL6" s="40">
        <v>6.34</v>
      </c>
      <c r="AM6" s="40">
        <v>5.87</v>
      </c>
      <c r="AN6" s="63">
        <v>6.39</v>
      </c>
      <c r="AO6" s="40">
        <v>6.65</v>
      </c>
      <c r="AP6" s="40">
        <v>5.32</v>
      </c>
      <c r="AQ6" s="63">
        <v>6.88</v>
      </c>
      <c r="AR6" s="63">
        <v>6.31</v>
      </c>
      <c r="AS6" s="40">
        <v>6.61</v>
      </c>
      <c r="AT6" s="40">
        <v>6.31</v>
      </c>
      <c r="AU6" s="40">
        <v>6.72</v>
      </c>
      <c r="AV6" s="65">
        <v>7.9</v>
      </c>
      <c r="AW6" s="44"/>
      <c r="AX6" s="45"/>
      <c r="AY6" s="14">
        <v>5</v>
      </c>
      <c r="AZ6" s="15">
        <v>1</v>
      </c>
      <c r="BA6" s="16">
        <v>6</v>
      </c>
      <c r="BB6" s="3">
        <f>$BB$1</f>
        <v>38</v>
      </c>
    </row>
    <row r="7" spans="1:54" ht="12.75">
      <c r="A7" s="33" t="s">
        <v>18</v>
      </c>
      <c r="B7" s="34">
        <f>(SUM(G7:Z7)+SUM(AC7:AW7))/D7</f>
        <v>6.400666666666666</v>
      </c>
      <c r="C7" s="35">
        <f>(D7/BB7)*100</f>
        <v>78.94736842105263</v>
      </c>
      <c r="D7" s="36">
        <f>F7+AB7</f>
        <v>30</v>
      </c>
      <c r="E7" s="46">
        <f>SUM(G7:Z7)/F7</f>
        <v>6.1607142857142865</v>
      </c>
      <c r="F7" s="38">
        <f>COUNTIF(G7:Z7,"&gt;0")</f>
        <v>14</v>
      </c>
      <c r="G7" s="39"/>
      <c r="H7" s="40">
        <v>5.49</v>
      </c>
      <c r="I7" s="40">
        <v>5.22</v>
      </c>
      <c r="J7" s="40"/>
      <c r="K7" s="63">
        <v>6.77</v>
      </c>
      <c r="L7" s="40">
        <v>6.99</v>
      </c>
      <c r="M7" s="40">
        <v>6.54</v>
      </c>
      <c r="N7" s="40">
        <v>6.7</v>
      </c>
      <c r="O7" s="40">
        <v>5.91</v>
      </c>
      <c r="P7" s="40"/>
      <c r="Q7" s="40"/>
      <c r="R7" s="40">
        <v>5.29</v>
      </c>
      <c r="S7" s="40"/>
      <c r="T7" s="40"/>
      <c r="U7" s="41">
        <v>6.51</v>
      </c>
      <c r="V7" s="41">
        <v>6.14</v>
      </c>
      <c r="W7" s="41">
        <v>5.67</v>
      </c>
      <c r="X7" s="41">
        <v>5.62</v>
      </c>
      <c r="Y7" s="41">
        <v>5.4</v>
      </c>
      <c r="Z7" s="80">
        <v>8</v>
      </c>
      <c r="AA7" s="42">
        <f>SUM(AC7:AW7)/AB7</f>
        <v>6.610624999999999</v>
      </c>
      <c r="AB7" s="43">
        <f>COUNTIF(AC7:AW7,"&gt;0")</f>
        <v>16</v>
      </c>
      <c r="AC7" s="39">
        <v>6.61</v>
      </c>
      <c r="AD7" s="40">
        <v>7.83</v>
      </c>
      <c r="AE7" s="40">
        <v>5.24</v>
      </c>
      <c r="AF7" s="65">
        <v>8.16</v>
      </c>
      <c r="AG7" s="63">
        <v>7.68</v>
      </c>
      <c r="AH7" s="40">
        <v>6.89</v>
      </c>
      <c r="AI7" s="40">
        <v>5.83</v>
      </c>
      <c r="AJ7" s="40">
        <v>6.53</v>
      </c>
      <c r="AK7" s="40">
        <v>6.29</v>
      </c>
      <c r="AL7" s="40"/>
      <c r="AM7" s="40"/>
      <c r="AN7" s="40">
        <v>6.22</v>
      </c>
      <c r="AO7" s="40">
        <v>6.71</v>
      </c>
      <c r="AP7" s="40"/>
      <c r="AQ7" s="40"/>
      <c r="AR7" s="64">
        <v>6.69</v>
      </c>
      <c r="AS7" s="40">
        <v>6.24</v>
      </c>
      <c r="AT7" s="40">
        <v>5.52</v>
      </c>
      <c r="AU7" s="40">
        <v>6.83</v>
      </c>
      <c r="AV7" s="63">
        <v>6.5</v>
      </c>
      <c r="AW7" s="44"/>
      <c r="AX7" s="45"/>
      <c r="AY7" s="14">
        <v>2</v>
      </c>
      <c r="AZ7" s="15">
        <v>3</v>
      </c>
      <c r="BA7" s="16">
        <v>3</v>
      </c>
      <c r="BB7" s="3">
        <f>$BB$1</f>
        <v>38</v>
      </c>
    </row>
    <row r="8" spans="1:54" ht="12.75">
      <c r="A8" s="33" t="s">
        <v>25</v>
      </c>
      <c r="B8" s="34">
        <f>(SUM(G8:Z8)+SUM(AC8:AW8))/D8</f>
        <v>6.273225806451614</v>
      </c>
      <c r="C8" s="35">
        <f>(D8/BB8)*100</f>
        <v>81.57894736842105</v>
      </c>
      <c r="D8" s="36">
        <f>F8+AB8</f>
        <v>31</v>
      </c>
      <c r="E8" s="46">
        <f>SUM(G8:Z8)/F8</f>
        <v>6.068823529411765</v>
      </c>
      <c r="F8" s="38">
        <f>COUNTIF(G8:Z8,"&gt;0")</f>
        <v>17</v>
      </c>
      <c r="G8" s="39">
        <v>6.09</v>
      </c>
      <c r="H8" s="40">
        <v>5.75</v>
      </c>
      <c r="I8" s="40">
        <v>4.94</v>
      </c>
      <c r="J8" s="40">
        <v>6.14</v>
      </c>
      <c r="K8" s="40">
        <v>6.6</v>
      </c>
      <c r="L8" s="65">
        <v>8.36</v>
      </c>
      <c r="M8" s="63">
        <v>7.24</v>
      </c>
      <c r="N8" s="40"/>
      <c r="O8" s="40">
        <v>5.75</v>
      </c>
      <c r="P8" s="65">
        <v>7.8</v>
      </c>
      <c r="Q8" s="40">
        <v>7.39</v>
      </c>
      <c r="R8" s="40">
        <v>5.31</v>
      </c>
      <c r="S8" s="40"/>
      <c r="T8" s="40">
        <v>5.76</v>
      </c>
      <c r="U8" s="41">
        <v>6.42</v>
      </c>
      <c r="V8" s="41">
        <v>5.08</v>
      </c>
      <c r="W8" s="41">
        <v>4.41</v>
      </c>
      <c r="X8" s="41"/>
      <c r="Y8" s="41">
        <v>4.91</v>
      </c>
      <c r="Z8" s="41">
        <v>5.22</v>
      </c>
      <c r="AA8" s="42">
        <f>SUM(AC8:AW8)/AB8</f>
        <v>6.521428571428572</v>
      </c>
      <c r="AB8" s="43">
        <f>COUNTIF(AC8:AW8,"&gt;0")</f>
        <v>14</v>
      </c>
      <c r="AC8" s="13">
        <v>7.37</v>
      </c>
      <c r="AD8" s="40">
        <v>7.93</v>
      </c>
      <c r="AE8" s="40">
        <v>5.05</v>
      </c>
      <c r="AF8" s="40">
        <v>7.94</v>
      </c>
      <c r="AG8" s="40">
        <v>7.25</v>
      </c>
      <c r="AH8" s="40">
        <v>6.89</v>
      </c>
      <c r="AI8" s="40">
        <v>5.58</v>
      </c>
      <c r="AJ8" s="40"/>
      <c r="AK8" s="63">
        <v>6.61</v>
      </c>
      <c r="AL8" s="65">
        <v>7.07</v>
      </c>
      <c r="AM8" s="65">
        <v>7.1</v>
      </c>
      <c r="AN8" s="40">
        <v>6.19</v>
      </c>
      <c r="AO8" s="40"/>
      <c r="AP8" s="40">
        <v>4.92</v>
      </c>
      <c r="AQ8" s="40">
        <v>5.4</v>
      </c>
      <c r="AR8" s="40">
        <v>6</v>
      </c>
      <c r="AS8" s="40"/>
      <c r="AT8" s="40"/>
      <c r="AU8" s="40"/>
      <c r="AV8" s="40"/>
      <c r="AW8" s="44"/>
      <c r="AX8" s="45"/>
      <c r="AY8" s="14">
        <v>4</v>
      </c>
      <c r="AZ8" s="15"/>
      <c r="BA8" s="16">
        <v>3</v>
      </c>
      <c r="BB8" s="3">
        <f>$BB$1</f>
        <v>38</v>
      </c>
    </row>
    <row r="9" spans="1:54" ht="12.75">
      <c r="A9" s="33" t="s">
        <v>50</v>
      </c>
      <c r="B9" s="34">
        <f>(SUM(G9:Z9)+SUM(AC9:AW9))/D9</f>
        <v>6.2425</v>
      </c>
      <c r="C9" s="35">
        <f>(D9/BB9)*100</f>
        <v>63.1578947368421</v>
      </c>
      <c r="D9" s="36">
        <f>F9+AB9</f>
        <v>24</v>
      </c>
      <c r="E9" s="46">
        <f>SUM(G9:Z9)/F9</f>
        <v>6.323333333333333</v>
      </c>
      <c r="F9" s="38">
        <f>COUNTIF(G9:Z9,"&gt;0")</f>
        <v>12</v>
      </c>
      <c r="G9" s="39"/>
      <c r="H9" s="40"/>
      <c r="I9" s="40"/>
      <c r="J9" s="40"/>
      <c r="K9" s="40"/>
      <c r="L9" s="40"/>
      <c r="M9" s="40"/>
      <c r="N9" s="40">
        <v>6.19</v>
      </c>
      <c r="O9" s="40">
        <v>5.87</v>
      </c>
      <c r="P9" s="40">
        <v>6.62</v>
      </c>
      <c r="Q9" s="64">
        <v>7.71</v>
      </c>
      <c r="R9" s="40">
        <v>5.19</v>
      </c>
      <c r="S9" s="40">
        <v>6.35</v>
      </c>
      <c r="T9" s="40">
        <v>5.78</v>
      </c>
      <c r="U9" s="79">
        <v>8.16</v>
      </c>
      <c r="V9" s="41"/>
      <c r="W9" s="41">
        <v>5.05</v>
      </c>
      <c r="X9" s="41">
        <v>6.63</v>
      </c>
      <c r="Y9" s="41">
        <v>5.78</v>
      </c>
      <c r="Z9" s="41">
        <v>6.55</v>
      </c>
      <c r="AA9" s="42">
        <f>SUM(AC9:AW9)/AB9</f>
        <v>6.161666666666666</v>
      </c>
      <c r="AB9" s="43">
        <f>COUNTIF(AC9:AW9,"&gt;0")</f>
        <v>12</v>
      </c>
      <c r="AC9" s="39"/>
      <c r="AD9" s="40"/>
      <c r="AE9" s="40"/>
      <c r="AF9" s="40"/>
      <c r="AG9" s="40"/>
      <c r="AH9" s="40"/>
      <c r="AI9" s="40"/>
      <c r="AJ9" s="40">
        <v>5.12</v>
      </c>
      <c r="AK9" s="40">
        <v>4.54</v>
      </c>
      <c r="AL9" s="40">
        <v>6.61</v>
      </c>
      <c r="AM9" s="40">
        <v>6.7</v>
      </c>
      <c r="AN9" s="40">
        <v>5.66</v>
      </c>
      <c r="AO9" s="63">
        <v>6.84</v>
      </c>
      <c r="AP9" s="65">
        <v>6.5</v>
      </c>
      <c r="AQ9" s="65">
        <v>7.44</v>
      </c>
      <c r="AR9" s="40">
        <v>6.17</v>
      </c>
      <c r="AS9" s="40">
        <v>6.98</v>
      </c>
      <c r="AT9" s="40">
        <v>6</v>
      </c>
      <c r="AU9" s="40">
        <v>5.38</v>
      </c>
      <c r="AV9" s="40"/>
      <c r="AW9" s="44"/>
      <c r="AX9" s="45"/>
      <c r="AY9" s="14">
        <v>3</v>
      </c>
      <c r="AZ9" s="15">
        <v>1</v>
      </c>
      <c r="BA9" s="16">
        <v>1</v>
      </c>
      <c r="BB9" s="3">
        <f>$BB$1</f>
        <v>38</v>
      </c>
    </row>
    <row r="10" spans="1:54" ht="12.75">
      <c r="A10" s="33" t="s">
        <v>11</v>
      </c>
      <c r="B10" s="34">
        <f>(SUM(G10:Z10)+SUM(AC10:AW10))/D10</f>
        <v>6.219117647058823</v>
      </c>
      <c r="C10" s="35">
        <f>(D10/BB10)*100</f>
        <v>89.47368421052632</v>
      </c>
      <c r="D10" s="36">
        <f>F10+AB10</f>
        <v>34</v>
      </c>
      <c r="E10" s="46">
        <f>SUM(G10:Z10)/F10</f>
        <v>6.07125</v>
      </c>
      <c r="F10" s="38">
        <f>COUNTIF(G10:Z10,"&gt;0")</f>
        <v>16</v>
      </c>
      <c r="G10" s="39">
        <v>5.84</v>
      </c>
      <c r="H10" s="40">
        <v>5.66</v>
      </c>
      <c r="I10" s="40">
        <v>5.22</v>
      </c>
      <c r="J10" s="40">
        <v>5.53</v>
      </c>
      <c r="K10" s="40">
        <v>5.78</v>
      </c>
      <c r="L10" s="40">
        <v>6.96</v>
      </c>
      <c r="M10" s="40">
        <v>6.4</v>
      </c>
      <c r="N10" s="40">
        <v>6.26</v>
      </c>
      <c r="O10" s="40">
        <v>5.94</v>
      </c>
      <c r="P10" s="40">
        <v>5.01</v>
      </c>
      <c r="Q10" s="40"/>
      <c r="R10" s="40"/>
      <c r="S10" s="40">
        <v>6.37</v>
      </c>
      <c r="T10" s="63">
        <v>5.95</v>
      </c>
      <c r="U10" s="78">
        <v>7.16</v>
      </c>
      <c r="V10" s="41"/>
      <c r="W10" s="41"/>
      <c r="X10" s="41">
        <v>6.86</v>
      </c>
      <c r="Y10" s="41">
        <v>5.5</v>
      </c>
      <c r="Z10" s="41">
        <v>6.7</v>
      </c>
      <c r="AA10" s="42">
        <f>SUM(AC10:AW10)/AB10</f>
        <v>6.350555555555554</v>
      </c>
      <c r="AB10" s="43">
        <f>COUNTIF(AC10:AW10,"&gt;0")</f>
        <v>18</v>
      </c>
      <c r="AC10" s="39">
        <v>7.3</v>
      </c>
      <c r="AD10" s="40">
        <v>7.65</v>
      </c>
      <c r="AE10" s="40">
        <v>4.41</v>
      </c>
      <c r="AF10" s="40">
        <v>6.59</v>
      </c>
      <c r="AG10" s="40">
        <v>7.1</v>
      </c>
      <c r="AH10" s="40">
        <v>5.86</v>
      </c>
      <c r="AI10" s="40">
        <v>5.27</v>
      </c>
      <c r="AJ10" s="40">
        <v>5.18</v>
      </c>
      <c r="AK10" s="40">
        <v>5.94</v>
      </c>
      <c r="AL10" s="40">
        <v>6.1</v>
      </c>
      <c r="AM10" s="40">
        <v>6.4</v>
      </c>
      <c r="AN10" s="40"/>
      <c r="AO10" s="64">
        <v>6.93</v>
      </c>
      <c r="AP10" s="63">
        <v>5.57</v>
      </c>
      <c r="AQ10" s="40">
        <v>6.3</v>
      </c>
      <c r="AR10" s="40">
        <v>6.13</v>
      </c>
      <c r="AS10" s="65">
        <v>8.49</v>
      </c>
      <c r="AT10" s="63">
        <v>7.09</v>
      </c>
      <c r="AU10" s="40">
        <v>6</v>
      </c>
      <c r="AV10" s="40"/>
      <c r="AW10" s="44"/>
      <c r="AX10" s="45"/>
      <c r="AY10" s="14">
        <v>1</v>
      </c>
      <c r="AZ10" s="15">
        <v>1</v>
      </c>
      <c r="BA10" s="16">
        <v>4</v>
      </c>
      <c r="BB10" s="3">
        <f>$BB$1</f>
        <v>38</v>
      </c>
    </row>
    <row r="11" spans="1:54" ht="12.75">
      <c r="A11" s="33" t="s">
        <v>20</v>
      </c>
      <c r="B11" s="34">
        <f>(SUM(G11:Z11)+SUM(AC11:AW11))/D11</f>
        <v>6.216799999999999</v>
      </c>
      <c r="C11" s="35">
        <f>(D11/BB11)*100</f>
        <v>65.78947368421053</v>
      </c>
      <c r="D11" s="36">
        <f>F11+AB11</f>
        <v>25</v>
      </c>
      <c r="E11" s="46">
        <f>SUM(G11:Z11)/F11</f>
        <v>6.049999999999999</v>
      </c>
      <c r="F11" s="38">
        <f>COUNTIF(G11:Z11,"&gt;0")</f>
        <v>15</v>
      </c>
      <c r="G11" s="39">
        <v>5.04</v>
      </c>
      <c r="H11" s="40">
        <v>4.55</v>
      </c>
      <c r="I11" s="40">
        <v>5.71</v>
      </c>
      <c r="J11" s="63">
        <v>7.05</v>
      </c>
      <c r="K11" s="40">
        <v>6.67</v>
      </c>
      <c r="L11" s="64">
        <v>8.07</v>
      </c>
      <c r="M11" s="40"/>
      <c r="N11" s="40">
        <v>6.53</v>
      </c>
      <c r="O11" s="40">
        <v>5.8</v>
      </c>
      <c r="P11" s="40">
        <v>6.38</v>
      </c>
      <c r="Q11" s="40">
        <v>7.11</v>
      </c>
      <c r="R11" s="40">
        <v>6.26</v>
      </c>
      <c r="S11" s="40">
        <v>6.1</v>
      </c>
      <c r="T11" s="40">
        <v>4.85</v>
      </c>
      <c r="U11" s="41"/>
      <c r="V11" s="41">
        <v>5.74</v>
      </c>
      <c r="W11" s="41">
        <v>4.89</v>
      </c>
      <c r="X11" s="41"/>
      <c r="Y11" s="41"/>
      <c r="Z11" s="41"/>
      <c r="AA11" s="42">
        <f>SUM(AC11:AW11)/AB11</f>
        <v>6.4670000000000005</v>
      </c>
      <c r="AB11" s="43">
        <f>COUNTIF(AC11:AW11,"&gt;0")</f>
        <v>10</v>
      </c>
      <c r="AC11" s="39"/>
      <c r="AD11" s="40"/>
      <c r="AE11" s="40">
        <v>6.45</v>
      </c>
      <c r="AF11" s="40">
        <v>7.77</v>
      </c>
      <c r="AG11" s="65">
        <v>8.48</v>
      </c>
      <c r="AH11" s="64">
        <v>7.19</v>
      </c>
      <c r="AI11" s="40"/>
      <c r="AJ11" s="40">
        <v>5.76</v>
      </c>
      <c r="AK11" s="40">
        <v>5.59</v>
      </c>
      <c r="AL11" s="40"/>
      <c r="AM11" s="40">
        <v>6.67</v>
      </c>
      <c r="AN11" s="40">
        <v>6.22</v>
      </c>
      <c r="AO11" s="40">
        <v>6</v>
      </c>
      <c r="AP11" s="40">
        <v>4.54</v>
      </c>
      <c r="AQ11" s="40"/>
      <c r="AR11" s="40"/>
      <c r="AS11" s="40"/>
      <c r="AT11" s="40"/>
      <c r="AU11" s="40"/>
      <c r="AV11" s="40"/>
      <c r="AW11" s="44"/>
      <c r="AX11" s="45"/>
      <c r="AY11" s="14">
        <v>2</v>
      </c>
      <c r="AZ11" s="15">
        <v>2</v>
      </c>
      <c r="BA11" s="16">
        <v>1</v>
      </c>
      <c r="BB11" s="3">
        <f>$BB$1</f>
        <v>38</v>
      </c>
    </row>
    <row r="12" spans="1:54" ht="12.75">
      <c r="A12" s="33" t="s">
        <v>8</v>
      </c>
      <c r="B12" s="34">
        <f>(SUM(G12:Z12)+SUM(AC12:AW12))/D12</f>
        <v>6.207894736842104</v>
      </c>
      <c r="C12" s="35">
        <f>(D12/BB12)*100</f>
        <v>100</v>
      </c>
      <c r="D12" s="36">
        <f>F12+AB12</f>
        <v>38</v>
      </c>
      <c r="E12" s="37">
        <f>SUM(G12:Z12)/F12</f>
        <v>6.2652631578947355</v>
      </c>
      <c r="F12" s="38">
        <f>COUNTIF(G12:Z12,"&gt;0")</f>
        <v>19</v>
      </c>
      <c r="G12" s="39">
        <v>5.89</v>
      </c>
      <c r="H12" s="40">
        <v>6</v>
      </c>
      <c r="I12" s="63">
        <v>6.18</v>
      </c>
      <c r="J12" s="40">
        <v>6.17</v>
      </c>
      <c r="K12" s="40"/>
      <c r="L12" s="40">
        <v>6.86</v>
      </c>
      <c r="M12" s="40">
        <v>5.49</v>
      </c>
      <c r="N12" s="63">
        <v>6.83</v>
      </c>
      <c r="O12" s="40">
        <v>4.98</v>
      </c>
      <c r="P12" s="40">
        <v>6.47</v>
      </c>
      <c r="Q12" s="40">
        <v>7.03</v>
      </c>
      <c r="R12" s="63">
        <v>6.31</v>
      </c>
      <c r="S12" s="63">
        <v>6.88</v>
      </c>
      <c r="T12" s="65">
        <v>6.31</v>
      </c>
      <c r="U12" s="80">
        <v>7.21</v>
      </c>
      <c r="V12" s="41">
        <v>5.94</v>
      </c>
      <c r="W12" s="41">
        <v>5.49</v>
      </c>
      <c r="X12" s="41">
        <v>6.22</v>
      </c>
      <c r="Y12" s="41">
        <v>5.57</v>
      </c>
      <c r="Z12" s="78">
        <v>7.21</v>
      </c>
      <c r="AA12" s="42">
        <f>SUM(AC12:AW12)/AB12</f>
        <v>6.150526315789474</v>
      </c>
      <c r="AB12" s="43">
        <f>COUNTIF(AC12:AW12,"&gt;0")</f>
        <v>19</v>
      </c>
      <c r="AC12" s="39">
        <v>7.16</v>
      </c>
      <c r="AD12" s="40">
        <v>7.63</v>
      </c>
      <c r="AE12" s="40">
        <v>5.82</v>
      </c>
      <c r="AF12" s="40">
        <v>6.83</v>
      </c>
      <c r="AG12" s="40"/>
      <c r="AH12" s="40">
        <v>6.61</v>
      </c>
      <c r="AI12" s="40">
        <v>5.08</v>
      </c>
      <c r="AJ12" s="40">
        <v>4.12</v>
      </c>
      <c r="AK12" s="40">
        <v>5.22</v>
      </c>
      <c r="AL12" s="63">
        <v>7</v>
      </c>
      <c r="AM12" s="64">
        <v>6.77</v>
      </c>
      <c r="AN12" s="40">
        <v>5.23</v>
      </c>
      <c r="AO12" s="40">
        <v>6</v>
      </c>
      <c r="AP12" s="40">
        <v>4.96</v>
      </c>
      <c r="AQ12" s="40">
        <v>6</v>
      </c>
      <c r="AR12" s="40">
        <v>6.23</v>
      </c>
      <c r="AS12" s="40">
        <v>7.14</v>
      </c>
      <c r="AT12" s="40">
        <v>7</v>
      </c>
      <c r="AU12" s="40">
        <v>6.16</v>
      </c>
      <c r="AV12" s="40">
        <v>5.9</v>
      </c>
      <c r="AW12" s="44"/>
      <c r="AX12" s="45"/>
      <c r="AY12" s="14">
        <v>1</v>
      </c>
      <c r="AZ12" s="15">
        <v>4</v>
      </c>
      <c r="BA12" s="16">
        <v>5</v>
      </c>
      <c r="BB12" s="3">
        <f>$BB$1</f>
        <v>38</v>
      </c>
    </row>
    <row r="13" spans="1:54" ht="12.75">
      <c r="A13" s="33" t="s">
        <v>27</v>
      </c>
      <c r="B13" s="34">
        <f>(SUM(G13:Z13)+SUM(AC13:AW13))/D13</f>
        <v>6.099677419354839</v>
      </c>
      <c r="C13" s="35">
        <f>(D13/BB13)*100</f>
        <v>81.57894736842105</v>
      </c>
      <c r="D13" s="36">
        <f>F13+AB13</f>
        <v>31</v>
      </c>
      <c r="E13" s="46">
        <f>SUM(G13:Z13)/F13</f>
        <v>6.123750000000001</v>
      </c>
      <c r="F13" s="38">
        <f>COUNTIF(G13:Z13,"&gt;0")</f>
        <v>16</v>
      </c>
      <c r="G13" s="13">
        <v>6.79</v>
      </c>
      <c r="H13" s="40">
        <v>5.9</v>
      </c>
      <c r="I13" s="40">
        <v>5.65</v>
      </c>
      <c r="J13" s="65">
        <v>7.29</v>
      </c>
      <c r="K13" s="40">
        <v>5.85</v>
      </c>
      <c r="L13" s="40">
        <v>7.31</v>
      </c>
      <c r="M13" s="40">
        <v>5.38</v>
      </c>
      <c r="N13" s="40">
        <v>5.95</v>
      </c>
      <c r="O13" s="40">
        <v>5.98</v>
      </c>
      <c r="P13" s="40">
        <v>6.46</v>
      </c>
      <c r="Q13" s="40">
        <v>6.25</v>
      </c>
      <c r="R13" s="40">
        <v>4.65</v>
      </c>
      <c r="S13" s="40"/>
      <c r="T13" s="40"/>
      <c r="U13" s="41"/>
      <c r="V13" s="41"/>
      <c r="W13" s="41">
        <v>5.67</v>
      </c>
      <c r="X13" s="41">
        <v>6.2</v>
      </c>
      <c r="Y13" s="41">
        <v>6.12</v>
      </c>
      <c r="Z13" s="41">
        <v>6.53</v>
      </c>
      <c r="AA13" s="42">
        <f>SUM(AC13:AW13)/AB13</f>
        <v>6.073999999999999</v>
      </c>
      <c r="AB13" s="43">
        <f>COUNTIF(AC13:AW13,"&gt;0")</f>
        <v>15</v>
      </c>
      <c r="AC13" s="39">
        <v>7.35</v>
      </c>
      <c r="AD13" s="64">
        <v>8.37</v>
      </c>
      <c r="AE13" s="40">
        <v>5.81</v>
      </c>
      <c r="AF13" s="40">
        <v>7.06</v>
      </c>
      <c r="AG13" s="40">
        <v>6.72</v>
      </c>
      <c r="AH13" s="65">
        <v>7.73</v>
      </c>
      <c r="AI13" s="40">
        <v>4.9</v>
      </c>
      <c r="AJ13" s="40">
        <v>3.71</v>
      </c>
      <c r="AK13" s="40"/>
      <c r="AL13" s="40">
        <v>6.11</v>
      </c>
      <c r="AM13" s="40">
        <v>5</v>
      </c>
      <c r="AN13" s="40"/>
      <c r="AO13" s="40"/>
      <c r="AP13" s="40"/>
      <c r="AQ13" s="40">
        <v>4.78</v>
      </c>
      <c r="AR13" s="40"/>
      <c r="AS13" s="40">
        <v>6.54</v>
      </c>
      <c r="AT13" s="40">
        <v>5.63</v>
      </c>
      <c r="AU13" s="40">
        <v>5.6</v>
      </c>
      <c r="AV13" s="40">
        <v>5.8</v>
      </c>
      <c r="AW13" s="44"/>
      <c r="AX13" s="45"/>
      <c r="AY13" s="14">
        <v>2</v>
      </c>
      <c r="AZ13" s="15">
        <v>1</v>
      </c>
      <c r="BA13" s="16">
        <v>1</v>
      </c>
      <c r="BB13" s="3">
        <f>$BB$1</f>
        <v>38</v>
      </c>
    </row>
    <row r="14" spans="1:54" ht="12.75">
      <c r="A14" s="33" t="s">
        <v>41</v>
      </c>
      <c r="B14" s="34">
        <f>(SUM(G14:Z14)+SUM(AC14:AW14))/D14</f>
        <v>6.077</v>
      </c>
      <c r="C14" s="35">
        <f>(D14/BB14)*100</f>
        <v>52.63157894736842</v>
      </c>
      <c r="D14" s="36">
        <f>F14+AB14</f>
        <v>20</v>
      </c>
      <c r="E14" s="46">
        <f>SUM(G14:Z14)/F14</f>
        <v>6.3809999999999985</v>
      </c>
      <c r="F14" s="38">
        <f>COUNTIF(G14:Z14,"&gt;0")</f>
        <v>10</v>
      </c>
      <c r="G14" s="39"/>
      <c r="H14" s="40"/>
      <c r="I14" s="40"/>
      <c r="J14" s="40"/>
      <c r="K14" s="40">
        <v>6.5</v>
      </c>
      <c r="L14" s="40"/>
      <c r="M14" s="40"/>
      <c r="N14" s="40"/>
      <c r="O14" s="65">
        <v>7.77</v>
      </c>
      <c r="P14" s="40">
        <v>6.82</v>
      </c>
      <c r="Q14" s="65">
        <v>8.04</v>
      </c>
      <c r="R14" s="40">
        <v>5.38</v>
      </c>
      <c r="S14" s="40">
        <v>6.22</v>
      </c>
      <c r="T14" s="40">
        <v>5.15</v>
      </c>
      <c r="U14" s="41">
        <v>5.66</v>
      </c>
      <c r="V14" s="41">
        <v>4.94</v>
      </c>
      <c r="W14" s="41"/>
      <c r="X14" s="41">
        <v>7.33</v>
      </c>
      <c r="Y14" s="41"/>
      <c r="Z14" s="41"/>
      <c r="AA14" s="42">
        <f>SUM(AC14:AW14)/AB14</f>
        <v>5.773000000000001</v>
      </c>
      <c r="AB14" s="43">
        <f>COUNTIF(AC14:AW14,"&gt;0")</f>
        <v>10</v>
      </c>
      <c r="AC14" s="39"/>
      <c r="AD14" s="40"/>
      <c r="AE14" s="40"/>
      <c r="AF14" s="40"/>
      <c r="AG14" s="40">
        <v>6.82</v>
      </c>
      <c r="AH14" s="40"/>
      <c r="AI14" s="40"/>
      <c r="AJ14" s="40"/>
      <c r="AK14" s="40">
        <v>5.82</v>
      </c>
      <c r="AL14" s="40">
        <v>6.48</v>
      </c>
      <c r="AM14" s="40">
        <v>6.13</v>
      </c>
      <c r="AN14" s="40">
        <v>5.14</v>
      </c>
      <c r="AO14" s="40">
        <v>5.74</v>
      </c>
      <c r="AP14" s="40">
        <v>4.7</v>
      </c>
      <c r="AQ14" s="40">
        <v>5.65</v>
      </c>
      <c r="AR14" s="40">
        <v>4.97</v>
      </c>
      <c r="AS14" s="40"/>
      <c r="AT14" s="40"/>
      <c r="AU14" s="40">
        <v>6.28</v>
      </c>
      <c r="AV14" s="40"/>
      <c r="AW14" s="44"/>
      <c r="AX14" s="45"/>
      <c r="AY14" s="14">
        <v>2</v>
      </c>
      <c r="AZ14" s="15"/>
      <c r="BA14" s="16"/>
      <c r="BB14" s="3">
        <f>$BB$1</f>
        <v>38</v>
      </c>
    </row>
    <row r="15" spans="1:54" ht="12.75">
      <c r="A15" s="33" t="s">
        <v>29</v>
      </c>
      <c r="B15" s="34">
        <f>(SUM(G15:Z15)+SUM(AC15:AW15))/D15</f>
        <v>6.07</v>
      </c>
      <c r="C15" s="35">
        <f>(D15/BB15)*100</f>
        <v>81.57894736842105</v>
      </c>
      <c r="D15" s="36">
        <f>F15+AB15</f>
        <v>31</v>
      </c>
      <c r="E15" s="46">
        <f>SUM(G15:Z15)/F15</f>
        <v>6.106428571428571</v>
      </c>
      <c r="F15" s="38">
        <f>COUNTIF(G15:Z15,"&gt;0")</f>
        <v>14</v>
      </c>
      <c r="G15" s="39">
        <v>5.91</v>
      </c>
      <c r="H15" s="40">
        <v>5.67</v>
      </c>
      <c r="I15" s="40">
        <v>5.67</v>
      </c>
      <c r="J15" s="40">
        <v>5.89</v>
      </c>
      <c r="K15" s="65">
        <v>7.02</v>
      </c>
      <c r="L15" s="63">
        <v>7.53</v>
      </c>
      <c r="M15" s="40">
        <v>6.2</v>
      </c>
      <c r="N15" s="40">
        <v>6.02</v>
      </c>
      <c r="O15" s="40"/>
      <c r="P15" s="40"/>
      <c r="Q15" s="40"/>
      <c r="R15" s="40">
        <v>4.79</v>
      </c>
      <c r="S15" s="40"/>
      <c r="T15" s="40">
        <v>4.29</v>
      </c>
      <c r="U15" s="41"/>
      <c r="V15" s="41"/>
      <c r="W15" s="41">
        <v>5.38</v>
      </c>
      <c r="X15" s="80">
        <v>8.09</v>
      </c>
      <c r="Y15" s="80">
        <v>6.55</v>
      </c>
      <c r="Z15" s="41">
        <v>6.48</v>
      </c>
      <c r="AA15" s="42">
        <f>SUM(AC15:AW15)/AB15</f>
        <v>6.04</v>
      </c>
      <c r="AB15" s="43">
        <f>COUNTIF(AC15:AW15,"&gt;0")</f>
        <v>17</v>
      </c>
      <c r="AC15" s="39">
        <v>5.67</v>
      </c>
      <c r="AD15" s="65">
        <v>8.53</v>
      </c>
      <c r="AE15" s="40">
        <v>4.86</v>
      </c>
      <c r="AF15" s="40">
        <v>7.1</v>
      </c>
      <c r="AG15" s="64">
        <v>7.8</v>
      </c>
      <c r="AH15" s="40">
        <v>6.26</v>
      </c>
      <c r="AI15" s="40">
        <v>5.09</v>
      </c>
      <c r="AJ15" s="40">
        <v>4.73</v>
      </c>
      <c r="AK15" s="40">
        <v>4.33</v>
      </c>
      <c r="AL15" s="40">
        <v>5.7</v>
      </c>
      <c r="AM15" s="40">
        <v>5.12</v>
      </c>
      <c r="AN15" s="40">
        <v>5</v>
      </c>
      <c r="AO15" s="40"/>
      <c r="AP15" s="40">
        <v>4.79</v>
      </c>
      <c r="AQ15" s="40"/>
      <c r="AR15" s="40"/>
      <c r="AS15" s="63">
        <v>8.22</v>
      </c>
      <c r="AT15" s="64">
        <v>7.17</v>
      </c>
      <c r="AU15" s="40">
        <v>6.2</v>
      </c>
      <c r="AV15" s="40">
        <v>6.11</v>
      </c>
      <c r="AW15" s="44"/>
      <c r="AX15" s="45"/>
      <c r="AY15" s="14">
        <v>2</v>
      </c>
      <c r="AZ15" s="15">
        <v>3</v>
      </c>
      <c r="BA15" s="16">
        <v>2</v>
      </c>
      <c r="BB15" s="3">
        <f>$BB$1</f>
        <v>38</v>
      </c>
    </row>
    <row r="16" spans="1:54" ht="12.75">
      <c r="A16" s="33" t="s">
        <v>17</v>
      </c>
      <c r="B16" s="34">
        <f>(SUM(G16:Z16)+SUM(AC16:AW16))/D16</f>
        <v>5.927916666666667</v>
      </c>
      <c r="C16" s="35">
        <f>(D16/BB16)*100</f>
        <v>63.1578947368421</v>
      </c>
      <c r="D16" s="36">
        <f>F16+AB16</f>
        <v>24</v>
      </c>
      <c r="E16" s="46">
        <f>SUM(G16:Z16)/F16</f>
        <v>5.801818181818182</v>
      </c>
      <c r="F16" s="38">
        <f>COUNTIF(G16:Z16,"&gt;0")</f>
        <v>11</v>
      </c>
      <c r="G16" s="39">
        <v>5.79</v>
      </c>
      <c r="H16" s="40">
        <v>5.37</v>
      </c>
      <c r="I16" s="40">
        <v>4.93</v>
      </c>
      <c r="J16" s="40">
        <v>4.8</v>
      </c>
      <c r="K16" s="40">
        <v>5.88</v>
      </c>
      <c r="L16" s="40">
        <v>6.72</v>
      </c>
      <c r="M16" s="40">
        <v>5.93</v>
      </c>
      <c r="N16" s="40"/>
      <c r="O16" s="40">
        <v>5.92</v>
      </c>
      <c r="P16" s="40">
        <v>6.42</v>
      </c>
      <c r="Q16" s="40">
        <v>7.01</v>
      </c>
      <c r="R16" s="40">
        <v>5.05</v>
      </c>
      <c r="S16" s="40"/>
      <c r="T16" s="40"/>
      <c r="U16" s="41"/>
      <c r="V16" s="41"/>
      <c r="W16" s="41"/>
      <c r="X16" s="41"/>
      <c r="Y16" s="41"/>
      <c r="Z16" s="41"/>
      <c r="AA16" s="42">
        <f>SUM(AC16:AW16)/AB16</f>
        <v>6.0346153846153845</v>
      </c>
      <c r="AB16" s="43">
        <f>COUNTIF(AC16:AW16,"&gt;0")</f>
        <v>13</v>
      </c>
      <c r="AC16" s="39">
        <v>6.5</v>
      </c>
      <c r="AD16" s="40">
        <v>7.7</v>
      </c>
      <c r="AE16" s="40">
        <v>4.59</v>
      </c>
      <c r="AF16" s="40">
        <v>6.65</v>
      </c>
      <c r="AG16" s="40">
        <v>6.39</v>
      </c>
      <c r="AH16" s="40">
        <v>6.31</v>
      </c>
      <c r="AI16" s="40">
        <v>4.83</v>
      </c>
      <c r="AJ16" s="40">
        <v>5.97</v>
      </c>
      <c r="AK16" s="40"/>
      <c r="AL16" s="40">
        <v>5.97</v>
      </c>
      <c r="AM16" s="40">
        <v>6.1</v>
      </c>
      <c r="AN16" s="64">
        <v>6.6</v>
      </c>
      <c r="AO16" s="40"/>
      <c r="AP16" s="40">
        <v>5.08</v>
      </c>
      <c r="AQ16" s="40">
        <v>5.76</v>
      </c>
      <c r="AR16" s="40"/>
      <c r="AS16" s="40"/>
      <c r="AT16" s="40"/>
      <c r="AU16" s="40"/>
      <c r="AV16" s="40"/>
      <c r="AW16" s="44"/>
      <c r="AX16" s="45"/>
      <c r="AY16" s="14"/>
      <c r="AZ16" s="15">
        <v>1</v>
      </c>
      <c r="BA16" s="16"/>
      <c r="BB16" s="3">
        <f>$BB$1</f>
        <v>38</v>
      </c>
    </row>
    <row r="17" spans="1:54" ht="12.75">
      <c r="A17" s="33" t="s">
        <v>16</v>
      </c>
      <c r="B17" s="34">
        <f>(SUM(G17:Z17)+SUM(AC17:AW17))/D17</f>
        <v>5.8185</v>
      </c>
      <c r="C17" s="35">
        <f>(D17/BB17)*100</f>
        <v>52.63157894736842</v>
      </c>
      <c r="D17" s="36">
        <f>F17+AB17</f>
        <v>20</v>
      </c>
      <c r="E17" s="46">
        <f>SUM(G17:Z17)/F17</f>
        <v>5.708</v>
      </c>
      <c r="F17" s="38">
        <f>COUNTIF(G17:Z17,"&gt;0")</f>
        <v>10</v>
      </c>
      <c r="G17" s="39">
        <v>6.48</v>
      </c>
      <c r="H17" s="40"/>
      <c r="I17" s="40"/>
      <c r="J17" s="40"/>
      <c r="K17" s="40"/>
      <c r="L17" s="40"/>
      <c r="M17" s="40">
        <v>5.97</v>
      </c>
      <c r="N17" s="40">
        <v>6.61</v>
      </c>
      <c r="O17" s="40">
        <v>5.97</v>
      </c>
      <c r="P17" s="40">
        <v>6.67</v>
      </c>
      <c r="Q17" s="40">
        <v>6.22</v>
      </c>
      <c r="R17" s="40">
        <v>5.88</v>
      </c>
      <c r="S17" s="40">
        <v>5.69</v>
      </c>
      <c r="T17" s="40">
        <v>3.85</v>
      </c>
      <c r="U17" s="41"/>
      <c r="V17" s="41">
        <v>3.74</v>
      </c>
      <c r="W17" s="41"/>
      <c r="X17" s="41"/>
      <c r="Y17" s="41"/>
      <c r="Z17" s="41"/>
      <c r="AA17" s="42">
        <f>SUM(AC17:AW17)/AB17</f>
        <v>5.929</v>
      </c>
      <c r="AB17" s="43">
        <f>COUNTIF(AC17:AW17,"&gt;0")</f>
        <v>10</v>
      </c>
      <c r="AC17" s="39"/>
      <c r="AD17" s="40"/>
      <c r="AE17" s="40"/>
      <c r="AF17" s="40"/>
      <c r="AG17" s="40"/>
      <c r="AH17" s="40"/>
      <c r="AI17" s="64">
        <v>6.82</v>
      </c>
      <c r="AJ17" s="40">
        <v>5.82</v>
      </c>
      <c r="AK17" s="40">
        <v>4.58</v>
      </c>
      <c r="AL17" s="40">
        <v>6</v>
      </c>
      <c r="AM17" s="40">
        <v>5.96</v>
      </c>
      <c r="AN17" s="40">
        <v>5.03</v>
      </c>
      <c r="AO17" s="65">
        <v>7.9</v>
      </c>
      <c r="AP17" s="64">
        <v>5.61</v>
      </c>
      <c r="AQ17" s="40">
        <v>5.35</v>
      </c>
      <c r="AR17" s="40"/>
      <c r="AS17" s="40"/>
      <c r="AT17" s="40"/>
      <c r="AU17" s="40"/>
      <c r="AV17" s="40">
        <v>6.22</v>
      </c>
      <c r="AW17" s="44"/>
      <c r="AX17" s="45"/>
      <c r="AY17" s="14">
        <v>1</v>
      </c>
      <c r="AZ17" s="15">
        <v>2</v>
      </c>
      <c r="BA17" s="16"/>
      <c r="BB17" s="3">
        <f>$BB$1</f>
        <v>38</v>
      </c>
    </row>
    <row r="18" spans="1:54" ht="12.75">
      <c r="A18" s="66"/>
      <c r="B18" s="67"/>
      <c r="C18" s="68"/>
      <c r="D18" s="69"/>
      <c r="E18" s="70"/>
      <c r="F18" s="71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  <c r="V18" s="74"/>
      <c r="W18" s="74"/>
      <c r="X18" s="74"/>
      <c r="Y18" s="74"/>
      <c r="Z18" s="74"/>
      <c r="AA18" s="75"/>
      <c r="AB18" s="76"/>
      <c r="AC18" s="72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7"/>
      <c r="AX18" s="45"/>
      <c r="AY18" s="14"/>
      <c r="AZ18" s="15"/>
      <c r="BA18" s="16"/>
      <c r="BB18" s="3"/>
    </row>
    <row r="19" spans="1:54" ht="12.75">
      <c r="A19" s="33" t="s">
        <v>57</v>
      </c>
      <c r="B19" s="34">
        <f>(SUM(G19:Z19)+SUM(AC19:AW19))/D19</f>
        <v>6.653333333333333</v>
      </c>
      <c r="C19" s="35">
        <f>(D19/BB19)*100</f>
        <v>31.57894736842105</v>
      </c>
      <c r="D19" s="36">
        <f>F19+AB19</f>
        <v>12</v>
      </c>
      <c r="E19" s="46">
        <f>SUM(G19:Z19)/F19</f>
        <v>6.545000000000001</v>
      </c>
      <c r="F19" s="38">
        <f>COUNTIF(G19:Z19,"&gt;0")</f>
        <v>6</v>
      </c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>
        <v>6.63</v>
      </c>
      <c r="V19" s="79">
        <v>6.71</v>
      </c>
      <c r="W19" s="80">
        <v>6.53</v>
      </c>
      <c r="X19" s="41">
        <v>7.03</v>
      </c>
      <c r="Y19" s="41">
        <v>5.58</v>
      </c>
      <c r="Z19" s="41">
        <v>6.79</v>
      </c>
      <c r="AA19" s="42">
        <f>SUM(AC19:AW19)/AB19</f>
        <v>6.761666666666667</v>
      </c>
      <c r="AB19" s="43">
        <f>COUNTIF(AC19:AW19,"&gt;0")</f>
        <v>6</v>
      </c>
      <c r="AC19" s="39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>
        <v>5.75</v>
      </c>
      <c r="AO19" s="40"/>
      <c r="AP19" s="40"/>
      <c r="AQ19" s="40"/>
      <c r="AR19" s="65">
        <v>7.66</v>
      </c>
      <c r="AS19" s="65">
        <v>8.49</v>
      </c>
      <c r="AT19" s="65">
        <v>7.66</v>
      </c>
      <c r="AU19" s="40">
        <v>4.76</v>
      </c>
      <c r="AV19" s="40">
        <v>6.25</v>
      </c>
      <c r="AW19" s="44"/>
      <c r="AX19" s="45"/>
      <c r="AY19" s="14">
        <v>4</v>
      </c>
      <c r="AZ19" s="15">
        <v>1</v>
      </c>
      <c r="BA19" s="16"/>
      <c r="BB19" s="3">
        <f>$BB$1</f>
        <v>38</v>
      </c>
    </row>
    <row r="20" spans="1:54" ht="12.75">
      <c r="A20" s="33" t="s">
        <v>22</v>
      </c>
      <c r="B20" s="34">
        <f>(SUM(G20:Z20)+SUM(AC20:AW20))/D20</f>
        <v>6.3</v>
      </c>
      <c r="C20" s="35">
        <f>(D20/BB20)*100</f>
        <v>36.84210526315789</v>
      </c>
      <c r="D20" s="36">
        <f>F20+AB20</f>
        <v>14</v>
      </c>
      <c r="E20" s="46">
        <f>SUM(G20:Z20)/F20</f>
        <v>6.588571428571429</v>
      </c>
      <c r="F20" s="38">
        <f>COUNTIF(G20:Z20,"&gt;0")</f>
        <v>7</v>
      </c>
      <c r="G20" s="39"/>
      <c r="H20" s="40"/>
      <c r="I20" s="40"/>
      <c r="J20" s="40">
        <v>6.15</v>
      </c>
      <c r="K20" s="40">
        <v>6.21</v>
      </c>
      <c r="L20" s="40"/>
      <c r="M20" s="40"/>
      <c r="N20" s="40"/>
      <c r="O20" s="40">
        <v>5.67</v>
      </c>
      <c r="P20" s="40"/>
      <c r="Q20" s="40"/>
      <c r="R20" s="40"/>
      <c r="S20" s="40"/>
      <c r="T20" s="40">
        <v>4.78</v>
      </c>
      <c r="U20" s="41"/>
      <c r="V20" s="41"/>
      <c r="W20" s="41"/>
      <c r="X20" s="79">
        <v>8.34</v>
      </c>
      <c r="Y20" s="79">
        <v>6.95</v>
      </c>
      <c r="Z20" s="79">
        <v>8.02</v>
      </c>
      <c r="AA20" s="42">
        <f>SUM(AC20:AW20)/AB20</f>
        <v>6.011428571428572</v>
      </c>
      <c r="AB20" s="43">
        <f>COUNTIF(AC20:AW20,"&gt;0")</f>
        <v>7</v>
      </c>
      <c r="AC20" s="39"/>
      <c r="AD20" s="40"/>
      <c r="AE20" s="40">
        <v>4.55</v>
      </c>
      <c r="AF20" s="40">
        <v>7.24</v>
      </c>
      <c r="AG20" s="40"/>
      <c r="AH20" s="40"/>
      <c r="AI20" s="40">
        <v>5.67</v>
      </c>
      <c r="AJ20" s="40"/>
      <c r="AK20" s="40"/>
      <c r="AL20" s="40"/>
      <c r="AM20" s="40"/>
      <c r="AN20" s="40"/>
      <c r="AO20" s="40"/>
      <c r="AP20" s="40"/>
      <c r="AQ20" s="40"/>
      <c r="AR20" s="40"/>
      <c r="AS20" s="40">
        <v>6.73</v>
      </c>
      <c r="AT20" s="40">
        <v>5.85</v>
      </c>
      <c r="AU20" s="40">
        <v>6.24</v>
      </c>
      <c r="AV20" s="40">
        <v>5.8</v>
      </c>
      <c r="AW20" s="44"/>
      <c r="AX20" s="45"/>
      <c r="AY20" s="14">
        <v>3</v>
      </c>
      <c r="AZ20" s="15"/>
      <c r="BA20" s="16"/>
      <c r="BB20" s="3">
        <f>$BB$1</f>
        <v>38</v>
      </c>
    </row>
    <row r="21" spans="1:54" ht="12.75">
      <c r="A21" s="33" t="s">
        <v>39</v>
      </c>
      <c r="B21" s="34">
        <f>(SUM(G21:Z21)+SUM(AC21:AW21))/D21</f>
        <v>6.13</v>
      </c>
      <c r="C21" s="35">
        <f>(D21/BB21)*100</f>
        <v>2.631578947368421</v>
      </c>
      <c r="D21" s="36">
        <f>F21+AB21</f>
        <v>1</v>
      </c>
      <c r="E21" s="46" t="e">
        <f>SUM(G21:Z21)/F21</f>
        <v>#DIV/0!</v>
      </c>
      <c r="F21" s="38">
        <f>COUNTIF(G21:Z21,"&gt;0")</f>
        <v>0</v>
      </c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41"/>
      <c r="W21" s="41"/>
      <c r="X21" s="41"/>
      <c r="Y21" s="41"/>
      <c r="Z21" s="41"/>
      <c r="AA21" s="42">
        <f>SUM(AC21:AW21)/AB21</f>
        <v>6.13</v>
      </c>
      <c r="AB21" s="43">
        <f>COUNTIF(AC21:AW21,"&gt;0")</f>
        <v>1</v>
      </c>
      <c r="AC21" s="39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6.13</v>
      </c>
      <c r="AP21" s="40"/>
      <c r="AQ21" s="40"/>
      <c r="AR21" s="40"/>
      <c r="AS21" s="40"/>
      <c r="AT21" s="40"/>
      <c r="AU21" s="40"/>
      <c r="AV21" s="40"/>
      <c r="AW21" s="44"/>
      <c r="AX21" s="45"/>
      <c r="AY21" s="14"/>
      <c r="AZ21" s="15"/>
      <c r="BA21" s="16"/>
      <c r="BB21" s="3">
        <f>$BB$1</f>
        <v>38</v>
      </c>
    </row>
    <row r="22" spans="1:54" ht="12.75">
      <c r="A22" s="33" t="s">
        <v>67</v>
      </c>
      <c r="B22" s="34">
        <f>(SUM(G22:Z22)+SUM(AC22:AW22))/D22</f>
        <v>6.0636363636363635</v>
      </c>
      <c r="C22" s="35">
        <f>(D22/BB22)*100</f>
        <v>28.947368421052634</v>
      </c>
      <c r="D22" s="36">
        <f>F22+AB22</f>
        <v>11</v>
      </c>
      <c r="E22" s="46">
        <f>SUM(G22:Z22)/F22</f>
        <v>6.051666666666667</v>
      </c>
      <c r="F22" s="38">
        <f>COUNTIF(G22:Z22,"&gt;0")</f>
        <v>6</v>
      </c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>
        <v>6.82</v>
      </c>
      <c r="V22" s="41">
        <v>6.27</v>
      </c>
      <c r="W22" s="41">
        <v>4.58</v>
      </c>
      <c r="X22" s="41">
        <v>6.95</v>
      </c>
      <c r="Y22" s="41">
        <v>5.32</v>
      </c>
      <c r="Z22" s="41">
        <v>6.37</v>
      </c>
      <c r="AA22" s="42">
        <f>SUM(AC22:AW22)/AB22</f>
        <v>6.078</v>
      </c>
      <c r="AB22" s="43">
        <f>COUNTIF(AC22:AW22,"&gt;0")</f>
        <v>5</v>
      </c>
      <c r="AC22" s="39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>
        <v>6.27</v>
      </c>
      <c r="AS22" s="40">
        <v>5.93</v>
      </c>
      <c r="AT22" s="40">
        <v>6.43</v>
      </c>
      <c r="AU22" s="40">
        <v>5.76</v>
      </c>
      <c r="AV22" s="40">
        <v>6</v>
      </c>
      <c r="AW22" s="44"/>
      <c r="AX22" s="45"/>
      <c r="AY22" s="14"/>
      <c r="AZ22" s="15"/>
      <c r="BA22" s="16"/>
      <c r="BB22" s="3">
        <f>$BB$1</f>
        <v>38</v>
      </c>
    </row>
    <row r="23" spans="1:54" ht="12.75">
      <c r="A23" s="33" t="s">
        <v>21</v>
      </c>
      <c r="B23" s="34">
        <f>(SUM(G23:Z23)+SUM(AC23:AW23))/D23</f>
        <v>5.819166666666667</v>
      </c>
      <c r="C23" s="35">
        <f>(D23/BB23)*100</f>
        <v>31.57894736842105</v>
      </c>
      <c r="D23" s="36">
        <f>F23+AB23</f>
        <v>12</v>
      </c>
      <c r="E23" s="46">
        <f>SUM(G23:Z23)/F23</f>
        <v>5.739999999999999</v>
      </c>
      <c r="F23" s="38">
        <f>COUNTIF(G23:Z23,"&gt;0")</f>
        <v>6</v>
      </c>
      <c r="G23" s="39"/>
      <c r="H23" s="40"/>
      <c r="I23" s="40"/>
      <c r="J23" s="40"/>
      <c r="K23" s="40">
        <v>5.73</v>
      </c>
      <c r="L23" s="40"/>
      <c r="M23" s="40">
        <v>4.79</v>
      </c>
      <c r="N23" s="40"/>
      <c r="O23" s="40"/>
      <c r="P23" s="40"/>
      <c r="Q23" s="40"/>
      <c r="R23" s="40"/>
      <c r="S23" s="40">
        <v>5.47</v>
      </c>
      <c r="T23" s="40">
        <v>5.59</v>
      </c>
      <c r="U23" s="41"/>
      <c r="V23" s="80">
        <v>6.69</v>
      </c>
      <c r="W23" s="78">
        <v>6.17</v>
      </c>
      <c r="X23" s="41"/>
      <c r="Y23" s="41"/>
      <c r="Z23" s="41"/>
      <c r="AA23" s="42">
        <f>SUM(AC23:AW23)/AB23</f>
        <v>5.898333333333333</v>
      </c>
      <c r="AB23" s="43">
        <f>COUNTIF(AC23:AW23,"&gt;0")</f>
        <v>6</v>
      </c>
      <c r="AC23" s="11">
        <v>8.05</v>
      </c>
      <c r="AD23" s="40"/>
      <c r="AE23" s="40"/>
      <c r="AF23" s="40"/>
      <c r="AG23" s="40"/>
      <c r="AH23" s="40"/>
      <c r="AI23" s="40">
        <v>5.55</v>
      </c>
      <c r="AJ23" s="40">
        <v>4.68</v>
      </c>
      <c r="AK23" s="40"/>
      <c r="AL23" s="40"/>
      <c r="AM23" s="40">
        <v>4.83</v>
      </c>
      <c r="AN23" s="40"/>
      <c r="AO23" s="40">
        <v>6.63</v>
      </c>
      <c r="AP23" s="40"/>
      <c r="AQ23" s="40">
        <v>5.65</v>
      </c>
      <c r="AR23" s="40"/>
      <c r="AS23" s="40"/>
      <c r="AT23" s="40"/>
      <c r="AU23" s="40"/>
      <c r="AV23" s="40"/>
      <c r="AW23" s="44"/>
      <c r="AX23" s="45"/>
      <c r="AY23" s="14">
        <v>1</v>
      </c>
      <c r="AZ23" s="15">
        <v>1</v>
      </c>
      <c r="BA23" s="16">
        <v>1</v>
      </c>
      <c r="BB23" s="3">
        <f>$BB$1</f>
        <v>38</v>
      </c>
    </row>
    <row r="24" spans="1:54" ht="12.75">
      <c r="A24" s="33" t="s">
        <v>26</v>
      </c>
      <c r="B24" s="34">
        <f>(SUM(G24:Z24)+SUM(AC24:AW24))/D24</f>
        <v>5.47</v>
      </c>
      <c r="C24" s="35">
        <f>(D24/BB24)*100</f>
        <v>2.631578947368421</v>
      </c>
      <c r="D24" s="36">
        <f>F24+AB24</f>
        <v>1</v>
      </c>
      <c r="E24" s="46">
        <f>SUM(G24:Z24)/F24</f>
        <v>5.47</v>
      </c>
      <c r="F24" s="38">
        <f>COUNTIF(G24:Z24,"&gt;0")</f>
        <v>1</v>
      </c>
      <c r="G24" s="39"/>
      <c r="H24" s="40">
        <v>5.47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41"/>
      <c r="W24" s="41"/>
      <c r="X24" s="41"/>
      <c r="Y24" s="41"/>
      <c r="Z24" s="41"/>
      <c r="AA24" s="42" t="e">
        <f>SUM(AC24:AW24)/AB24</f>
        <v>#DIV/0!</v>
      </c>
      <c r="AB24" s="43">
        <f>COUNTIF(AC24:AW24,"&gt;0")</f>
        <v>0</v>
      </c>
      <c r="AC24" s="39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4"/>
      <c r="AX24" s="45"/>
      <c r="AY24" s="14"/>
      <c r="AZ24" s="15"/>
      <c r="BA24" s="16"/>
      <c r="BB24" s="3">
        <f>$BB$1</f>
        <v>38</v>
      </c>
    </row>
    <row r="25" spans="1:54" ht="12.75">
      <c r="A25" s="33" t="s">
        <v>28</v>
      </c>
      <c r="B25" s="34">
        <f>(SUM(G25:Z25)+SUM(AC25:AW25))/D25</f>
        <v>5.446666666666666</v>
      </c>
      <c r="C25" s="35">
        <f>(D25/BB25)*100</f>
        <v>7.894736842105263</v>
      </c>
      <c r="D25" s="36">
        <f>F25+AB25</f>
        <v>3</v>
      </c>
      <c r="E25" s="46">
        <f>SUM(G25:Z25)/F25</f>
        <v>5.42</v>
      </c>
      <c r="F25" s="38">
        <f>COUNTIF(G25:Z25,"&gt;0")</f>
        <v>1</v>
      </c>
      <c r="G25" s="39">
        <v>5.42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41"/>
      <c r="W25" s="41"/>
      <c r="X25" s="41"/>
      <c r="Y25" s="41"/>
      <c r="Z25" s="41"/>
      <c r="AA25" s="42">
        <f>SUM(AC25:AW25)/AB25</f>
        <v>5.46</v>
      </c>
      <c r="AB25" s="43">
        <f>COUNTIF(AC25:AW25,"&gt;0")</f>
        <v>2</v>
      </c>
      <c r="AC25" s="39">
        <v>6.36</v>
      </c>
      <c r="AD25" s="40"/>
      <c r="AE25" s="40">
        <v>4.56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4"/>
      <c r="AX25" s="45"/>
      <c r="AY25" s="14"/>
      <c r="AZ25" s="15"/>
      <c r="BA25" s="16"/>
      <c r="BB25" s="3">
        <f>$BB$1</f>
        <v>38</v>
      </c>
    </row>
    <row r="26" spans="1:54" ht="12.75">
      <c r="A26" s="33" t="s">
        <v>63</v>
      </c>
      <c r="B26" s="34">
        <f>(SUM(G26:Z26)+SUM(AC26:AW26))/D26</f>
        <v>5.3149999999999995</v>
      </c>
      <c r="C26" s="35">
        <f>(D26/BB26)*100</f>
        <v>10.526315789473683</v>
      </c>
      <c r="D26" s="36">
        <f>F26+AB26</f>
        <v>4</v>
      </c>
      <c r="E26" s="46">
        <f>SUM(G26:Z26)/F26</f>
        <v>4.86</v>
      </c>
      <c r="F26" s="38">
        <f>COUNTIF(G26:Z26,"&gt;0")</f>
        <v>3</v>
      </c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>
        <v>5.69</v>
      </c>
      <c r="T26" s="40"/>
      <c r="U26" s="41">
        <v>5.39</v>
      </c>
      <c r="V26" s="41">
        <v>3.5</v>
      </c>
      <c r="W26" s="41"/>
      <c r="X26" s="41"/>
      <c r="Y26" s="41"/>
      <c r="Z26" s="41"/>
      <c r="AA26" s="42">
        <f>SUM(AC26:AW26)/AB26</f>
        <v>6.68</v>
      </c>
      <c r="AB26" s="43">
        <f>COUNTIF(AC26:AW26,"&gt;0")</f>
        <v>1</v>
      </c>
      <c r="AC26" s="39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>
        <v>6.68</v>
      </c>
      <c r="AR26" s="40"/>
      <c r="AS26" s="40"/>
      <c r="AT26" s="40"/>
      <c r="AU26" s="40"/>
      <c r="AV26" s="40"/>
      <c r="AW26" s="44"/>
      <c r="AX26" s="45"/>
      <c r="AY26" s="14"/>
      <c r="AZ26" s="15"/>
      <c r="BA26" s="16"/>
      <c r="BB26" s="3">
        <f>$BB$1</f>
        <v>38</v>
      </c>
    </row>
    <row r="27" spans="1:54" ht="12.75">
      <c r="A27" s="33" t="s">
        <v>77</v>
      </c>
      <c r="B27" s="34">
        <f>(SUM(G27:Z27)+SUM(AC27:AW27))/D27</f>
        <v>5.29</v>
      </c>
      <c r="C27" s="35">
        <f>(D27/BB27)*100</f>
        <v>5.263157894736842</v>
      </c>
      <c r="D27" s="36">
        <f>F27+AB27</f>
        <v>2</v>
      </c>
      <c r="E27" s="46">
        <f>SUM(G27:Z27)/F27</f>
        <v>5.44</v>
      </c>
      <c r="F27" s="38">
        <f>COUNTIF(G27:Z27,"&gt;0")</f>
        <v>1</v>
      </c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41"/>
      <c r="W27" s="41"/>
      <c r="X27" s="41"/>
      <c r="Y27" s="41"/>
      <c r="Z27" s="41">
        <v>5.44</v>
      </c>
      <c r="AA27" s="42">
        <f>SUM(AC27:AW27)/AB27</f>
        <v>5.14</v>
      </c>
      <c r="AB27" s="43">
        <f>COUNTIF(AC27:AW27,"&gt;0")</f>
        <v>1</v>
      </c>
      <c r="AC27" s="39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>
        <v>5.14</v>
      </c>
      <c r="AW27" s="44"/>
      <c r="AX27" s="45"/>
      <c r="AY27" s="14"/>
      <c r="AZ27" s="15"/>
      <c r="BA27" s="16"/>
      <c r="BB27" s="3">
        <f>$BB$1</f>
        <v>38</v>
      </c>
    </row>
    <row r="28" spans="1:54" ht="12.75">
      <c r="A28" s="33" t="s">
        <v>37</v>
      </c>
      <c r="B28" s="34">
        <f>(SUM(G28:Z28)+SUM(AC28:AW28))/D28</f>
        <v>4.93</v>
      </c>
      <c r="C28" s="35">
        <f>(D28/BB28)*100</f>
        <v>2.631578947368421</v>
      </c>
      <c r="D28" s="36">
        <f>F28+AB28</f>
        <v>1</v>
      </c>
      <c r="E28" s="46" t="e">
        <f>SUM(G28:Z28)/F28</f>
        <v>#DIV/0!</v>
      </c>
      <c r="F28" s="38">
        <f>COUNTIF(G28:Z28,"&gt;0")</f>
        <v>0</v>
      </c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1"/>
      <c r="V28" s="41"/>
      <c r="W28" s="41"/>
      <c r="X28" s="41"/>
      <c r="Y28" s="41"/>
      <c r="Z28" s="41"/>
      <c r="AA28" s="42">
        <f>SUM(AC28:AW28)/AB28</f>
        <v>4.93</v>
      </c>
      <c r="AB28" s="43">
        <f>COUNTIF(AC28:AW28,"&gt;0")</f>
        <v>1</v>
      </c>
      <c r="AC28" s="39"/>
      <c r="AD28" s="40"/>
      <c r="AE28" s="40">
        <v>4.93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4"/>
      <c r="AX28" s="45"/>
      <c r="AY28" s="14"/>
      <c r="AZ28" s="15"/>
      <c r="BA28" s="16"/>
      <c r="BB28" s="3">
        <f>$BB$1</f>
        <v>38</v>
      </c>
    </row>
    <row r="29" spans="1:54" ht="12.75">
      <c r="A29" s="33" t="s">
        <v>23</v>
      </c>
      <c r="B29" s="34">
        <f>(SUM(G29:Z29)+SUM(AC29:AW29))/D29</f>
        <v>4.83</v>
      </c>
      <c r="C29" s="35">
        <f>(D29/BB29)*100</f>
        <v>2.631578947368421</v>
      </c>
      <c r="D29" s="36">
        <f>F29+AB29</f>
        <v>1</v>
      </c>
      <c r="E29" s="46" t="e">
        <f>SUM(G29:Z29)/F29</f>
        <v>#DIV/0!</v>
      </c>
      <c r="F29" s="38">
        <f>COUNTIF(G29:Z29,"&gt;0")</f>
        <v>0</v>
      </c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  <c r="V29" s="41"/>
      <c r="W29" s="41"/>
      <c r="X29" s="41"/>
      <c r="Y29" s="41"/>
      <c r="Z29" s="41"/>
      <c r="AA29" s="42">
        <f>SUM(AC29:AW29)/AB29</f>
        <v>4.83</v>
      </c>
      <c r="AB29" s="43">
        <f>COUNTIF(AC29:AW29,"&gt;0")</f>
        <v>1</v>
      </c>
      <c r="AC29" s="39"/>
      <c r="AD29" s="40"/>
      <c r="AE29" s="40">
        <v>4.83</v>
      </c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4"/>
      <c r="AX29" s="45"/>
      <c r="AY29" s="14"/>
      <c r="AZ29" s="15"/>
      <c r="BA29" s="16"/>
      <c r="BB29" s="3">
        <f>$BB$1</f>
        <v>38</v>
      </c>
    </row>
    <row r="30" spans="1:54" ht="12.75">
      <c r="A30" s="33" t="s">
        <v>24</v>
      </c>
      <c r="B30" s="34">
        <f>(SUM(G30:Z30)+SUM(AC30:AW30))/D30</f>
        <v>4.813750000000001</v>
      </c>
      <c r="C30" s="35">
        <f>(D30/BB30)*100</f>
        <v>21.052631578947366</v>
      </c>
      <c r="D30" s="36">
        <f>F30+AB30</f>
        <v>8</v>
      </c>
      <c r="E30" s="46">
        <f>SUM(G30:Z30)/F30</f>
        <v>5.2</v>
      </c>
      <c r="F30" s="38">
        <f>COUNTIF(G30:Z30,"&gt;0")</f>
        <v>4</v>
      </c>
      <c r="G30" s="12">
        <v>6.89</v>
      </c>
      <c r="H30" s="40">
        <v>4.37</v>
      </c>
      <c r="I30" s="40">
        <v>4.38</v>
      </c>
      <c r="J30" s="40">
        <v>5.16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41"/>
      <c r="W30" s="41"/>
      <c r="X30" s="41"/>
      <c r="Y30" s="41"/>
      <c r="Z30" s="41"/>
      <c r="AA30" s="42">
        <f>SUM(AC30:AW30)/AB30</f>
        <v>4.4275</v>
      </c>
      <c r="AB30" s="43">
        <f>COUNTIF(AC30:AW30,"&gt;0")</f>
        <v>4</v>
      </c>
      <c r="AC30" s="39"/>
      <c r="AD30" s="40">
        <v>5.8</v>
      </c>
      <c r="AE30" s="40">
        <v>4</v>
      </c>
      <c r="AF30" s="40"/>
      <c r="AG30" s="40"/>
      <c r="AH30" s="40"/>
      <c r="AI30" s="40"/>
      <c r="AJ30" s="40">
        <v>3.39</v>
      </c>
      <c r="AK30" s="40">
        <v>4.52</v>
      </c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4"/>
      <c r="AX30" s="45"/>
      <c r="AY30" s="14"/>
      <c r="AZ30" s="15">
        <v>1</v>
      </c>
      <c r="BA30" s="16"/>
      <c r="BB30" s="3">
        <f>$BB$1</f>
        <v>38</v>
      </c>
    </row>
    <row r="31" spans="1:54" ht="12.75">
      <c r="A31" s="33" t="s">
        <v>61</v>
      </c>
      <c r="B31" s="34">
        <f>(SUM(G31:Z31)+SUM(AC31:AW31))/D31</f>
        <v>4.640000000000001</v>
      </c>
      <c r="C31" s="35">
        <f>(D31/BB31)*100</f>
        <v>5.263157894736842</v>
      </c>
      <c r="D31" s="36">
        <f>F31+AB31</f>
        <v>2</v>
      </c>
      <c r="E31" s="46">
        <f>SUM(G31:Z31)/F31</f>
        <v>5.03</v>
      </c>
      <c r="F31" s="38">
        <f>COUNTIF(G31:Z31,"&gt;0")</f>
        <v>1</v>
      </c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41"/>
      <c r="W31" s="41"/>
      <c r="X31" s="41"/>
      <c r="Y31" s="41">
        <v>5.03</v>
      </c>
      <c r="Z31" s="41"/>
      <c r="AA31" s="42">
        <f>SUM(AC31:AW31)/AB31</f>
        <v>4.25</v>
      </c>
      <c r="AB31" s="43">
        <f>COUNTIF(AC31:AW31,"&gt;0")</f>
        <v>1</v>
      </c>
      <c r="AC31" s="39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>
        <v>4.25</v>
      </c>
      <c r="AQ31" s="40"/>
      <c r="AR31" s="40"/>
      <c r="AS31" s="40"/>
      <c r="AT31" s="40"/>
      <c r="AU31" s="40"/>
      <c r="AV31" s="40"/>
      <c r="AW31" s="44"/>
      <c r="AX31" s="45"/>
      <c r="AY31" s="14"/>
      <c r="AZ31" s="15"/>
      <c r="BA31" s="16"/>
      <c r="BB31" s="3">
        <f>$BB$1</f>
        <v>38</v>
      </c>
    </row>
    <row r="32" spans="1:54" ht="13.5" thickBot="1">
      <c r="A32" s="33"/>
      <c r="B32" s="34"/>
      <c r="C32" s="35"/>
      <c r="D32" s="36"/>
      <c r="E32" s="46"/>
      <c r="F32" s="38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1"/>
      <c r="V32" s="41"/>
      <c r="W32" s="41"/>
      <c r="X32" s="41"/>
      <c r="Y32" s="41"/>
      <c r="Z32" s="41"/>
      <c r="AA32" s="42"/>
      <c r="AB32" s="43">
        <f>COUNTIF(AC32:AW32,"&gt;0")</f>
        <v>0</v>
      </c>
      <c r="AC32" s="39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4"/>
      <c r="AX32" s="45"/>
      <c r="AY32" s="17"/>
      <c r="AZ32" s="17"/>
      <c r="BA32" s="17"/>
      <c r="BB32" s="3">
        <f>$BB$1</f>
        <v>38</v>
      </c>
    </row>
    <row r="33" spans="1:53" ht="13.5" thickBot="1">
      <c r="A33" s="87" t="s">
        <v>7</v>
      </c>
      <c r="B33" s="88"/>
      <c r="C33" s="88"/>
      <c r="D33" s="88"/>
      <c r="E33" s="88"/>
      <c r="F33" s="89"/>
      <c r="G33" s="47">
        <f aca="true" t="shared" si="0" ref="G33:T33">COUNTIF(G3:G32,"&gt;0")</f>
        <v>13</v>
      </c>
      <c r="H33" s="47">
        <f t="shared" si="0"/>
        <v>13</v>
      </c>
      <c r="I33" s="47">
        <f t="shared" si="0"/>
        <v>13</v>
      </c>
      <c r="J33" s="47">
        <f t="shared" si="0"/>
        <v>12</v>
      </c>
      <c r="K33" s="47">
        <f t="shared" si="0"/>
        <v>13</v>
      </c>
      <c r="L33" s="47">
        <f t="shared" si="0"/>
        <v>12</v>
      </c>
      <c r="M33" s="47">
        <f t="shared" si="0"/>
        <v>13</v>
      </c>
      <c r="N33" s="47">
        <f t="shared" si="0"/>
        <v>11</v>
      </c>
      <c r="O33" s="47">
        <f t="shared" si="0"/>
        <v>14</v>
      </c>
      <c r="P33" s="47">
        <f t="shared" si="0"/>
        <v>12</v>
      </c>
      <c r="Q33" s="47">
        <f t="shared" si="0"/>
        <v>11</v>
      </c>
      <c r="R33" s="47">
        <f t="shared" si="0"/>
        <v>13</v>
      </c>
      <c r="S33" s="47">
        <f t="shared" si="0"/>
        <v>12</v>
      </c>
      <c r="T33" s="47">
        <f t="shared" si="0"/>
        <v>14</v>
      </c>
      <c r="U33" s="47">
        <f aca="true" t="shared" si="1" ref="U33:Z33">COUNTIF(U2:U32,"&gt;0")</f>
        <v>12</v>
      </c>
      <c r="V33" s="47">
        <f t="shared" si="1"/>
        <v>13</v>
      </c>
      <c r="W33" s="47">
        <f t="shared" si="1"/>
        <v>13</v>
      </c>
      <c r="X33" s="47">
        <f t="shared" si="1"/>
        <v>12</v>
      </c>
      <c r="Y33" s="47">
        <f t="shared" si="1"/>
        <v>14</v>
      </c>
      <c r="Z33" s="47">
        <f t="shared" si="1"/>
        <v>13</v>
      </c>
      <c r="AA33" s="48">
        <f>SUM(AC33:AW33)/AB33</f>
        <v>12.45</v>
      </c>
      <c r="AB33" s="49">
        <f>COUNTIF(AC33:AW33,"&gt;0")</f>
        <v>20</v>
      </c>
      <c r="AC33" s="50">
        <f aca="true" t="shared" si="2" ref="AC33:AV33">COUNTIF(AC3:AC32,"&gt;0")</f>
        <v>12</v>
      </c>
      <c r="AD33" s="47">
        <f t="shared" si="2"/>
        <v>12</v>
      </c>
      <c r="AE33" s="47">
        <f t="shared" si="2"/>
        <v>14</v>
      </c>
      <c r="AF33" s="47">
        <f t="shared" si="2"/>
        <v>11</v>
      </c>
      <c r="AG33" s="47">
        <f t="shared" si="2"/>
        <v>12</v>
      </c>
      <c r="AH33" s="47">
        <f t="shared" si="2"/>
        <v>12</v>
      </c>
      <c r="AI33" s="47">
        <f t="shared" si="2"/>
        <v>14</v>
      </c>
      <c r="AJ33" s="47">
        <f t="shared" si="2"/>
        <v>14</v>
      </c>
      <c r="AK33" s="47">
        <f t="shared" si="2"/>
        <v>13</v>
      </c>
      <c r="AL33" s="47">
        <f t="shared" si="2"/>
        <v>12</v>
      </c>
      <c r="AM33" s="47">
        <f t="shared" si="2"/>
        <v>14</v>
      </c>
      <c r="AN33" s="47">
        <f t="shared" si="2"/>
        <v>12</v>
      </c>
      <c r="AO33" s="47">
        <f t="shared" si="2"/>
        <v>12</v>
      </c>
      <c r="AP33" s="47">
        <f t="shared" si="2"/>
        <v>13</v>
      </c>
      <c r="AQ33" s="47">
        <f t="shared" si="2"/>
        <v>13</v>
      </c>
      <c r="AR33" s="47">
        <f t="shared" si="2"/>
        <v>11</v>
      </c>
      <c r="AS33" s="47">
        <f t="shared" si="2"/>
        <v>12</v>
      </c>
      <c r="AT33" s="47">
        <f t="shared" si="2"/>
        <v>12</v>
      </c>
      <c r="AU33" s="47">
        <f t="shared" si="2"/>
        <v>13</v>
      </c>
      <c r="AV33" s="47">
        <f t="shared" si="2"/>
        <v>11</v>
      </c>
      <c r="AW33" s="51">
        <f>COUNTIF(AW2:AW32,"&gt;0")</f>
        <v>0</v>
      </c>
      <c r="AX33" s="52"/>
      <c r="AY33" s="45"/>
      <c r="AZ33" s="45"/>
      <c r="BA33" s="45"/>
    </row>
    <row r="34" spans="1:53" ht="13.5" thickBot="1">
      <c r="A34" s="53" t="s">
        <v>6</v>
      </c>
      <c r="B34" s="54" t="e">
        <f>((E34*F34)+(AA34*AB34))/(F34+AB34)</f>
        <v>#DIV/0!</v>
      </c>
      <c r="C34" s="55">
        <f>COUNTIF(C15:C32,"&gt;0")</f>
        <v>16</v>
      </c>
      <c r="D34" s="56">
        <f>F34+AB34</f>
        <v>40</v>
      </c>
      <c r="E34" s="57">
        <f>(SUM(G34:Z34))/F34</f>
        <v>6.23130124042624</v>
      </c>
      <c r="F34" s="58">
        <f>COUNTIF(G34:Z34,"&gt;0")</f>
        <v>20</v>
      </c>
      <c r="G34" s="59">
        <f aca="true" t="shared" si="3" ref="G34:Z34">SUM(G3:G32)/G33</f>
        <v>6.13</v>
      </c>
      <c r="H34" s="59">
        <f t="shared" si="3"/>
        <v>5.616923076923077</v>
      </c>
      <c r="I34" s="59">
        <f t="shared" si="3"/>
        <v>5.5238461538461525</v>
      </c>
      <c r="J34" s="59">
        <f t="shared" si="3"/>
        <v>6.1525</v>
      </c>
      <c r="K34" s="59">
        <f t="shared" si="3"/>
        <v>6.298461538461538</v>
      </c>
      <c r="L34" s="59">
        <f t="shared" si="3"/>
        <v>7.194166666666667</v>
      </c>
      <c r="M34" s="59">
        <f t="shared" si="3"/>
        <v>6.249230769230769</v>
      </c>
      <c r="N34" s="59">
        <f t="shared" si="3"/>
        <v>6.709090909090909</v>
      </c>
      <c r="O34" s="59">
        <f t="shared" si="3"/>
        <v>6.207857142857143</v>
      </c>
      <c r="P34" s="59">
        <f t="shared" si="3"/>
        <v>6.695</v>
      </c>
      <c r="Q34" s="59">
        <f t="shared" si="3"/>
        <v>7.147272727272727</v>
      </c>
      <c r="R34" s="59">
        <f t="shared" si="3"/>
        <v>5.687692307692307</v>
      </c>
      <c r="S34" s="59">
        <f t="shared" si="3"/>
        <v>6.309166666666666</v>
      </c>
      <c r="T34" s="59">
        <f t="shared" si="3"/>
        <v>5.242857142857143</v>
      </c>
      <c r="U34" s="59">
        <f t="shared" si="3"/>
        <v>6.735</v>
      </c>
      <c r="V34" s="59">
        <f t="shared" si="3"/>
        <v>5.666153846153846</v>
      </c>
      <c r="W34" s="59">
        <f t="shared" si="3"/>
        <v>5.516923076923078</v>
      </c>
      <c r="X34" s="59">
        <f t="shared" si="3"/>
        <v>7.0133333333333345</v>
      </c>
      <c r="Y34" s="59">
        <f t="shared" si="3"/>
        <v>5.832857142857143</v>
      </c>
      <c r="Z34" s="59">
        <f t="shared" si="3"/>
        <v>6.697692307692308</v>
      </c>
      <c r="AA34" s="60" t="e">
        <f>(SUM(AC34:AW34))/AB34</f>
        <v>#DIV/0!</v>
      </c>
      <c r="AB34" s="61">
        <f>COUNTIF(AC34:AW34,"&gt;0")</f>
        <v>20</v>
      </c>
      <c r="AC34" s="59">
        <f aca="true" t="shared" si="4" ref="AC34:AW34">SUM(AC3:AC32)/AC33</f>
        <v>7.047499999999999</v>
      </c>
      <c r="AD34" s="59">
        <f t="shared" si="4"/>
        <v>7.709166666666667</v>
      </c>
      <c r="AE34" s="59">
        <f t="shared" si="4"/>
        <v>5.067857142857143</v>
      </c>
      <c r="AF34" s="59">
        <f t="shared" si="4"/>
        <v>7.412727272727272</v>
      </c>
      <c r="AG34" s="59">
        <f t="shared" si="4"/>
        <v>7.199166666666666</v>
      </c>
      <c r="AH34" s="59">
        <f t="shared" si="4"/>
        <v>6.678333333333334</v>
      </c>
      <c r="AI34" s="59">
        <f t="shared" si="4"/>
        <v>5.645714285714285</v>
      </c>
      <c r="AJ34" s="59">
        <f t="shared" si="4"/>
        <v>5.210714285714286</v>
      </c>
      <c r="AK34" s="59">
        <f t="shared" si="4"/>
        <v>5.651538461538461</v>
      </c>
      <c r="AL34" s="59">
        <f t="shared" si="4"/>
        <v>6.408333333333334</v>
      </c>
      <c r="AM34" s="59">
        <f t="shared" si="4"/>
        <v>6.1014285714285705</v>
      </c>
      <c r="AN34" s="59">
        <f t="shared" si="4"/>
        <v>5.8374999999999995</v>
      </c>
      <c r="AO34" s="59">
        <f t="shared" si="4"/>
        <v>6.552499999999999</v>
      </c>
      <c r="AP34" s="59">
        <f t="shared" si="4"/>
        <v>5.119230769230769</v>
      </c>
      <c r="AQ34" s="59">
        <f t="shared" si="4"/>
        <v>6.119230769230768</v>
      </c>
      <c r="AR34" s="59">
        <f t="shared" si="4"/>
        <v>6.241818181818181</v>
      </c>
      <c r="AS34" s="59">
        <f t="shared" si="4"/>
        <v>7.087500000000001</v>
      </c>
      <c r="AT34" s="59">
        <f t="shared" si="4"/>
        <v>6.526666666666666</v>
      </c>
      <c r="AU34" s="59">
        <f t="shared" si="4"/>
        <v>5.924615384615384</v>
      </c>
      <c r="AV34" s="59">
        <f t="shared" si="4"/>
        <v>6.229090909090909</v>
      </c>
      <c r="AW34" s="62" t="e">
        <f t="shared" si="4"/>
        <v>#DIV/0!</v>
      </c>
      <c r="AX34" s="45"/>
      <c r="AY34" s="45"/>
      <c r="AZ34" s="45"/>
      <c r="BA34" s="45"/>
    </row>
    <row r="35" spans="37:43" ht="13.5" thickTop="1">
      <c r="AK35" s="7"/>
      <c r="AL35" s="7"/>
      <c r="AM35" s="7"/>
      <c r="AN35" s="7"/>
      <c r="AO35" s="7"/>
      <c r="AP35" s="7"/>
      <c r="AQ35" s="7"/>
    </row>
  </sheetData>
  <mergeCells count="4">
    <mergeCell ref="B1:D1"/>
    <mergeCell ref="E1:Z1"/>
    <mergeCell ref="AA1:AW1"/>
    <mergeCell ref="A33:F3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Queen of the South Site</dc:title>
  <dc:subject/>
  <dc:creator>Colin Johnstone</dc:creator>
  <cp:keywords/>
  <dc:description/>
  <cp:lastModifiedBy>cdj</cp:lastModifiedBy>
  <cp:lastPrinted>2000-02-08T19:06:25Z</cp:lastPrinted>
  <dcterms:created xsi:type="dcterms:W3CDTF">1999-12-23T20:55:30Z</dcterms:created>
  <dcterms:modified xsi:type="dcterms:W3CDTF">2005-05-02T19:29:14Z</dcterms:modified>
  <cp:category/>
  <cp:version/>
  <cp:contentType/>
  <cp:contentStatus/>
</cp:coreProperties>
</file>