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35" windowWidth="6225" windowHeight="8970" tabRatio="257" activeTab="0"/>
  </bookViews>
  <sheets>
    <sheet name="Main sheet" sheetId="1" r:id="rId1"/>
  </sheets>
  <definedNames>
    <definedName name="_xlnm.Print_Area" localSheetId="0">'Main sheet'!$A$1:$AW$35</definedName>
  </definedNames>
  <calcPr fullCalcOnLoad="1"/>
</workbook>
</file>

<file path=xl/sharedStrings.xml><?xml version="1.0" encoding="utf-8"?>
<sst xmlns="http://schemas.openxmlformats.org/spreadsheetml/2006/main" count="85" uniqueCount="81">
  <si>
    <t>Played</t>
  </si>
  <si>
    <t>Average</t>
  </si>
  <si>
    <t>AWAY GAMES</t>
  </si>
  <si>
    <t>HOME GAMES</t>
  </si>
  <si>
    <t>TOTAL</t>
  </si>
  <si>
    <t>Percent played</t>
  </si>
  <si>
    <t>Performance</t>
  </si>
  <si>
    <t>Players used</t>
  </si>
  <si>
    <t>S Bowey</t>
  </si>
  <si>
    <t>E Paton</t>
  </si>
  <si>
    <t>C Scott</t>
  </si>
  <si>
    <t>B McColligan</t>
  </si>
  <si>
    <t>J Thomson</t>
  </si>
  <si>
    <t>MOM - First</t>
  </si>
  <si>
    <t>MOM - Second</t>
  </si>
  <si>
    <t>MOM - Third</t>
  </si>
  <si>
    <t>W Gibson</t>
  </si>
  <si>
    <t>G Wood</t>
  </si>
  <si>
    <t>B Reid</t>
  </si>
  <si>
    <t>P Burns</t>
  </si>
  <si>
    <t>S Payne</t>
  </si>
  <si>
    <t>B McLaughlin</t>
  </si>
  <si>
    <t>T English</t>
  </si>
  <si>
    <t>D McNiven</t>
  </si>
  <si>
    <t>S Hill</t>
  </si>
  <si>
    <t>D Lyle</t>
  </si>
  <si>
    <t>R Barnard</t>
  </si>
  <si>
    <t>S Lovell</t>
  </si>
  <si>
    <t>C Carr</t>
  </si>
  <si>
    <t>J O'Neill</t>
  </si>
  <si>
    <t>S Robertson</t>
  </si>
  <si>
    <t>20.08.05 - Dundee 1-3</t>
  </si>
  <si>
    <t>30.07.05 - Albion Rovers BCC1 4-0</t>
  </si>
  <si>
    <t>13/08/05 - Brechin City 0-0</t>
  </si>
  <si>
    <t>6/08/05 - St Johnstone 0-4</t>
  </si>
  <si>
    <t>10/08/05 - Stirling Albion CIS 1-2</t>
  </si>
  <si>
    <t>27/08/05 - Clyde 0-1</t>
  </si>
  <si>
    <t>10.09.05 - St Mirren 0-1</t>
  </si>
  <si>
    <t>31.08.05 - St Mirren BCR2 1-2</t>
  </si>
  <si>
    <t>17.09.05 - Stranraer 0-0</t>
  </si>
  <si>
    <t>24.09.05 - Hamilton 1-2</t>
  </si>
  <si>
    <t>01.10.05 - Ross County 1-1</t>
  </si>
  <si>
    <t>N Trialist</t>
  </si>
  <si>
    <t>15/10/05 - Airdrie United 1-0</t>
  </si>
  <si>
    <t>24/10/05 - St Johnstone 1-3</t>
  </si>
  <si>
    <t>D Pronovyeh (t)</t>
  </si>
  <si>
    <t>25.10.05 Brechin City 1-1</t>
  </si>
  <si>
    <t>29.10.05 St Mirren 0-2</t>
  </si>
  <si>
    <t>05/11/05 - Clyde 1-2</t>
  </si>
  <si>
    <t>12/11/05 - Stranraer 1-1</t>
  </si>
  <si>
    <t>21.11.05 - Hamilton 2-5</t>
  </si>
  <si>
    <t>26.11.05 - Ross County - 2-3</t>
  </si>
  <si>
    <t>3.12.05 - Airdrie United 0-4</t>
  </si>
  <si>
    <t>10.12.05 - St Johnstone 1-2</t>
  </si>
  <si>
    <t>28.12.05 - St Mirren - 0-0</t>
  </si>
  <si>
    <t>31.12.05 - Clyde 0-3</t>
  </si>
  <si>
    <t>02.01.06 - Stranraer 0-1</t>
  </si>
  <si>
    <t>07.01.06 - Hamilton SCR3 - 1-1</t>
  </si>
  <si>
    <t>14.01.06 - Hamilton - 1-1</t>
  </si>
  <si>
    <t>G Weir</t>
  </si>
  <si>
    <t>R McStay</t>
  </si>
  <si>
    <t>M Mullen</t>
  </si>
  <si>
    <t>S Dillon</t>
  </si>
  <si>
    <t>17.01.06 - Hamilton SCR3r 0-1 AET</t>
  </si>
  <si>
    <t>A Thomson</t>
  </si>
  <si>
    <t>21.01.06 - Ross County 1-3</t>
  </si>
  <si>
    <t>28.01.06 - Airdrie United 2-0</t>
  </si>
  <si>
    <t>A Aitken</t>
  </si>
  <si>
    <t>11.02.06 - Dundee 3-2</t>
  </si>
  <si>
    <t>18.02.06 - Brechin 0-0</t>
  </si>
  <si>
    <t>28.02.06 - Dundee 0-0</t>
  </si>
  <si>
    <t>04.03.06 - Clyde 2-1</t>
  </si>
  <si>
    <t>13.03.06 - St Mirren 0-1</t>
  </si>
  <si>
    <t>20.03.06 - Stranraer 1-0</t>
  </si>
  <si>
    <t>27.03.06 - Hamilton 2-0</t>
  </si>
  <si>
    <t>01.04.06 - Ross County 0-0</t>
  </si>
  <si>
    <t>S O'Connor</t>
  </si>
  <si>
    <t>08.04.06 - Airdrie United 1-1</t>
  </si>
  <si>
    <t>15.04.06 - St Johnstone 3-2</t>
  </si>
  <si>
    <t>22.04.06 - Brechin City 1-1</t>
  </si>
  <si>
    <t>29.04.06 - Dundee 1-3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</si>
</sst>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[$-809]dd\ mmmm\ yyyy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medium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2" fontId="1" fillId="2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0" fontId="9" fillId="4" borderId="4" xfId="0" applyFont="1" applyFill="1" applyBorder="1" applyAlignment="1">
      <alignment textRotation="90" wrapText="1"/>
    </xf>
    <xf numFmtId="0" fontId="2" fillId="4" borderId="5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textRotation="90" wrapText="1"/>
    </xf>
    <xf numFmtId="0" fontId="7" fillId="4" borderId="0" xfId="0" applyFont="1" applyFill="1" applyBorder="1" applyAlignment="1">
      <alignment textRotation="90" wrapText="1"/>
    </xf>
    <xf numFmtId="0" fontId="1" fillId="4" borderId="7" xfId="0" applyFont="1" applyFill="1" applyBorder="1" applyAlignment="1">
      <alignment textRotation="90" wrapText="1"/>
    </xf>
    <xf numFmtId="14" fontId="1" fillId="4" borderId="4" xfId="0" applyNumberFormat="1" applyFont="1" applyFill="1" applyBorder="1" applyAlignment="1">
      <alignment textRotation="90"/>
    </xf>
    <xf numFmtId="14" fontId="1" fillId="4" borderId="8" xfId="0" applyNumberFormat="1" applyFont="1" applyFill="1" applyBorder="1" applyAlignment="1">
      <alignment textRotation="90"/>
    </xf>
    <xf numFmtId="14" fontId="1" fillId="4" borderId="5" xfId="0" applyNumberFormat="1" applyFont="1" applyFill="1" applyBorder="1" applyAlignment="1">
      <alignment textRotation="90"/>
    </xf>
    <xf numFmtId="0" fontId="5" fillId="4" borderId="4" xfId="0" applyFont="1" applyFill="1" applyBorder="1" applyAlignment="1">
      <alignment textRotation="90" wrapText="1"/>
    </xf>
    <xf numFmtId="0" fontId="1" fillId="4" borderId="0" xfId="0" applyFont="1" applyFill="1" applyAlignment="1">
      <alignment textRotation="90"/>
    </xf>
    <xf numFmtId="14" fontId="1" fillId="4" borderId="9" xfId="0" applyNumberFormat="1" applyFont="1" applyFill="1" applyBorder="1" applyAlignment="1">
      <alignment textRotation="90"/>
    </xf>
    <xf numFmtId="14" fontId="1" fillId="4" borderId="0" xfId="0" applyNumberFormat="1" applyFont="1" applyFill="1" applyBorder="1" applyAlignment="1">
      <alignment textRotation="90"/>
    </xf>
    <xf numFmtId="0" fontId="1" fillId="4" borderId="10" xfId="0" applyFont="1" applyFill="1" applyBorder="1" applyAlignment="1">
      <alignment wrapText="1"/>
    </xf>
    <xf numFmtId="2" fontId="9" fillId="4" borderId="1" xfId="0" applyNumberFormat="1" applyFont="1" applyFill="1" applyBorder="1" applyAlignment="1">
      <alignment/>
    </xf>
    <xf numFmtId="1" fontId="2" fillId="4" borderId="11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4" borderId="5" xfId="0" applyNumberFormat="1" applyFont="1" applyFill="1" applyBorder="1" applyAlignment="1">
      <alignment/>
    </xf>
    <xf numFmtId="2" fontId="1" fillId="4" borderId="13" xfId="0" applyNumberFormat="1" applyFont="1" applyFill="1" applyBorder="1" applyAlignment="1">
      <alignment/>
    </xf>
    <xf numFmtId="2" fontId="5" fillId="4" borderId="14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2" fontId="7" fillId="4" borderId="15" xfId="0" applyNumberFormat="1" applyFont="1" applyFill="1" applyBorder="1" applyAlignment="1">
      <alignment/>
    </xf>
    <xf numFmtId="1" fontId="1" fillId="4" borderId="16" xfId="0" applyNumberFormat="1" applyFont="1" applyFill="1" applyBorder="1" applyAlignment="1">
      <alignment/>
    </xf>
    <xf numFmtId="2" fontId="5" fillId="4" borderId="17" xfId="0" applyNumberFormat="1" applyFont="1" applyFill="1" applyBorder="1" applyAlignment="1">
      <alignment/>
    </xf>
    <xf numFmtId="0" fontId="1" fillId="4" borderId="18" xfId="0" applyFont="1" applyFill="1" applyBorder="1" applyAlignment="1">
      <alignment/>
    </xf>
    <xf numFmtId="1" fontId="1" fillId="4" borderId="19" xfId="0" applyNumberFormat="1" applyFont="1" applyFill="1" applyBorder="1" applyAlignment="1">
      <alignment/>
    </xf>
    <xf numFmtId="1" fontId="1" fillId="4" borderId="2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0" fontId="3" fillId="4" borderId="21" xfId="0" applyFont="1" applyFill="1" applyBorder="1" applyAlignment="1">
      <alignment horizontal="right"/>
    </xf>
    <xf numFmtId="2" fontId="4" fillId="4" borderId="22" xfId="0" applyNumberFormat="1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0" fontId="3" fillId="4" borderId="24" xfId="0" applyFont="1" applyFill="1" applyBorder="1" applyAlignment="1">
      <alignment horizontal="right"/>
    </xf>
    <xf numFmtId="2" fontId="8" fillId="4" borderId="25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2" fontId="6" fillId="4" borderId="27" xfId="0" applyNumberFormat="1" applyFont="1" applyFill="1" applyBorder="1" applyAlignment="1">
      <alignment horizontal="right"/>
    </xf>
    <xf numFmtId="0" fontId="1" fillId="4" borderId="28" xfId="0" applyFont="1" applyFill="1" applyBorder="1" applyAlignment="1">
      <alignment/>
    </xf>
    <xf numFmtId="2" fontId="1" fillId="4" borderId="29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  <xf numFmtId="14" fontId="1" fillId="5" borderId="0" xfId="0" applyNumberFormat="1" applyFont="1" applyFill="1" applyBorder="1" applyAlignment="1">
      <alignment textRotation="90"/>
    </xf>
    <xf numFmtId="1" fontId="1" fillId="5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textRotation="90"/>
    </xf>
    <xf numFmtId="1" fontId="1" fillId="2" borderId="0" xfId="0" applyNumberFormat="1" applyFont="1" applyFill="1" applyBorder="1" applyAlignment="1">
      <alignment/>
    </xf>
    <xf numFmtId="14" fontId="1" fillId="3" borderId="0" xfId="0" applyNumberFormat="1" applyFont="1" applyFill="1" applyBorder="1" applyAlignment="1">
      <alignment textRotation="90"/>
    </xf>
    <xf numFmtId="1" fontId="1" fillId="3" borderId="0" xfId="0" applyNumberFormat="1" applyFont="1" applyFill="1" applyBorder="1" applyAlignment="1">
      <alignment/>
    </xf>
    <xf numFmtId="2" fontId="1" fillId="5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0" fontId="1" fillId="6" borderId="10" xfId="0" applyFont="1" applyFill="1" applyBorder="1" applyAlignment="1">
      <alignment wrapText="1"/>
    </xf>
    <xf numFmtId="2" fontId="9" fillId="6" borderId="1" xfId="0" applyNumberFormat="1" applyFont="1" applyFill="1" applyBorder="1" applyAlignment="1">
      <alignment/>
    </xf>
    <xf numFmtId="1" fontId="2" fillId="6" borderId="11" xfId="0" applyNumberFormat="1" applyFont="1" applyFill="1" applyBorder="1" applyAlignment="1">
      <alignment/>
    </xf>
    <xf numFmtId="0" fontId="2" fillId="6" borderId="12" xfId="0" applyFont="1" applyFill="1" applyBorder="1" applyAlignment="1">
      <alignment/>
    </xf>
    <xf numFmtId="2" fontId="7" fillId="6" borderId="15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2" fontId="1" fillId="6" borderId="1" xfId="0" applyNumberFormat="1" applyFont="1" applyFill="1" applyBorder="1" applyAlignment="1">
      <alignment/>
    </xf>
    <xf numFmtId="2" fontId="1" fillId="6" borderId="5" xfId="0" applyNumberFormat="1" applyFont="1" applyFill="1" applyBorder="1" applyAlignment="1">
      <alignment/>
    </xf>
    <xf numFmtId="2" fontId="1" fillId="6" borderId="13" xfId="0" applyNumberFormat="1" applyFont="1" applyFill="1" applyBorder="1" applyAlignment="1">
      <alignment/>
    </xf>
    <xf numFmtId="2" fontId="5" fillId="6" borderId="14" xfId="0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2" fontId="1" fillId="6" borderId="9" xfId="0" applyNumberFormat="1" applyFont="1" applyFill="1" applyBorder="1" applyAlignment="1">
      <alignment/>
    </xf>
    <xf numFmtId="2" fontId="1" fillId="5" borderId="13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right"/>
    </xf>
    <xf numFmtId="0" fontId="3" fillId="4" borderId="35" xfId="0" applyFont="1" applyFill="1" applyBorder="1" applyAlignment="1">
      <alignment horizontal="right"/>
    </xf>
    <xf numFmtId="0" fontId="3" fillId="4" borderId="3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tabSelected="1" zoomScale="90" zoomScaleNormal="90" workbookViewId="0" topLeftCell="A1">
      <pane xSplit="4" ySplit="1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22" sqref="P22"/>
    </sheetView>
  </sheetViews>
  <sheetFormatPr defaultColWidth="9.140625" defaultRowHeight="12.75"/>
  <cols>
    <col min="1" max="1" width="12.421875" style="1" bestFit="1" customWidth="1"/>
    <col min="2" max="2" width="7.28125" style="6" bestFit="1" customWidth="1"/>
    <col min="3" max="3" width="7.28125" style="2" bestFit="1" customWidth="1"/>
    <col min="4" max="4" width="3.421875" style="2" bestFit="1" customWidth="1"/>
    <col min="5" max="5" width="7.28125" style="5" bestFit="1" customWidth="1"/>
    <col min="6" max="6" width="3.57421875" style="1" bestFit="1" customWidth="1"/>
    <col min="7" max="8" width="5.00390625" style="1" bestFit="1" customWidth="1"/>
    <col min="9" max="20" width="4.57421875" style="1" customWidth="1"/>
    <col min="21" max="21" width="5.8515625" style="1" bestFit="1" customWidth="1"/>
    <col min="22" max="25" width="5.8515625" style="1" customWidth="1"/>
    <col min="26" max="26" width="6.00390625" style="1" bestFit="1" customWidth="1"/>
    <col min="27" max="27" width="5.8515625" style="1" bestFit="1" customWidth="1"/>
    <col min="28" max="28" width="7.00390625" style="4" bestFit="1" customWidth="1"/>
    <col min="29" max="38" width="4.57421875" style="1" customWidth="1"/>
    <col min="39" max="39" width="5.140625" style="1" customWidth="1"/>
    <col min="40" max="40" width="4.8515625" style="1" customWidth="1"/>
    <col min="41" max="48" width="4.57421875" style="1" customWidth="1"/>
    <col min="49" max="49" width="6.00390625" style="1" bestFit="1" customWidth="1"/>
    <col min="50" max="50" width="5.8515625" style="1" customWidth="1"/>
    <col min="51" max="53" width="4.57421875" style="1" customWidth="1"/>
    <col min="54" max="54" width="3.140625" style="1" bestFit="1" customWidth="1"/>
    <col min="55" max="16384" width="9.140625" style="10" customWidth="1"/>
  </cols>
  <sheetData>
    <row r="1" spans="1:54" s="8" customFormat="1" ht="13.5" thickTop="1">
      <c r="A1" s="13"/>
      <c r="B1" s="85" t="s">
        <v>4</v>
      </c>
      <c r="C1" s="86"/>
      <c r="D1" s="87"/>
      <c r="E1" s="88" t="s">
        <v>3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 t="s">
        <v>2</v>
      </c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90"/>
      <c r="AX1" s="14"/>
      <c r="AY1" s="14"/>
      <c r="AZ1" s="14"/>
      <c r="BA1" s="14"/>
      <c r="BB1" s="3">
        <f>MAX(D4:D20)</f>
        <v>38</v>
      </c>
    </row>
    <row r="2" spans="1:65" s="8" customFormat="1" ht="126">
      <c r="A2" s="15"/>
      <c r="B2" s="16" t="s">
        <v>1</v>
      </c>
      <c r="C2" s="17" t="s">
        <v>5</v>
      </c>
      <c r="D2" s="18" t="s">
        <v>0</v>
      </c>
      <c r="E2" s="19" t="s">
        <v>1</v>
      </c>
      <c r="F2" s="20" t="s">
        <v>0</v>
      </c>
      <c r="G2" s="21" t="s">
        <v>32</v>
      </c>
      <c r="H2" s="22" t="s">
        <v>33</v>
      </c>
      <c r="I2" s="22" t="s">
        <v>38</v>
      </c>
      <c r="J2" s="22" t="s">
        <v>37</v>
      </c>
      <c r="K2" s="22" t="s">
        <v>40</v>
      </c>
      <c r="L2" s="22" t="s">
        <v>43</v>
      </c>
      <c r="M2" s="22" t="s">
        <v>44</v>
      </c>
      <c r="N2" s="22" t="s">
        <v>48</v>
      </c>
      <c r="O2" s="22" t="s">
        <v>49</v>
      </c>
      <c r="P2" s="22" t="s">
        <v>51</v>
      </c>
      <c r="Q2" s="22" t="s">
        <v>54</v>
      </c>
      <c r="R2" s="22" t="s">
        <v>57</v>
      </c>
      <c r="S2" s="22" t="s">
        <v>58</v>
      </c>
      <c r="T2" s="22" t="s">
        <v>66</v>
      </c>
      <c r="U2" s="22" t="s">
        <v>69</v>
      </c>
      <c r="V2" s="22" t="s">
        <v>70</v>
      </c>
      <c r="W2" s="22" t="s">
        <v>71</v>
      </c>
      <c r="X2" s="22" t="s">
        <v>73</v>
      </c>
      <c r="Y2" s="22" t="s">
        <v>75</v>
      </c>
      <c r="Z2" s="23" t="s">
        <v>78</v>
      </c>
      <c r="AA2" s="23" t="s">
        <v>80</v>
      </c>
      <c r="AB2" s="24" t="s">
        <v>1</v>
      </c>
      <c r="AC2" s="20" t="s">
        <v>0</v>
      </c>
      <c r="AD2" s="21" t="s">
        <v>34</v>
      </c>
      <c r="AE2" s="22" t="s">
        <v>35</v>
      </c>
      <c r="AF2" s="22" t="s">
        <v>31</v>
      </c>
      <c r="AG2" s="22" t="s">
        <v>36</v>
      </c>
      <c r="AH2" s="22" t="s">
        <v>39</v>
      </c>
      <c r="AI2" s="25" t="s">
        <v>41</v>
      </c>
      <c r="AJ2" s="22" t="s">
        <v>46</v>
      </c>
      <c r="AK2" s="22" t="s">
        <v>47</v>
      </c>
      <c r="AL2" s="22" t="s">
        <v>50</v>
      </c>
      <c r="AM2" s="22" t="s">
        <v>52</v>
      </c>
      <c r="AN2" s="22" t="s">
        <v>53</v>
      </c>
      <c r="AO2" s="22" t="s">
        <v>55</v>
      </c>
      <c r="AP2" s="22" t="s">
        <v>56</v>
      </c>
      <c r="AQ2" s="22" t="s">
        <v>63</v>
      </c>
      <c r="AR2" s="22" t="s">
        <v>65</v>
      </c>
      <c r="AS2" s="22" t="s">
        <v>68</v>
      </c>
      <c r="AT2" s="22" t="s">
        <v>72</v>
      </c>
      <c r="AU2" s="22" t="s">
        <v>74</v>
      </c>
      <c r="AV2" s="22" t="s">
        <v>77</v>
      </c>
      <c r="AW2" s="26" t="s">
        <v>79</v>
      </c>
      <c r="AX2" s="27"/>
      <c r="AY2" s="58" t="s">
        <v>13</v>
      </c>
      <c r="AZ2" s="60" t="s">
        <v>14</v>
      </c>
      <c r="BA2" s="62" t="s">
        <v>15</v>
      </c>
      <c r="BB2" s="3">
        <f>$BB$1</f>
        <v>38</v>
      </c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54" ht="12.75">
      <c r="A3" s="28" t="s">
        <v>26</v>
      </c>
      <c r="B3" s="29">
        <f>(SUM(G3:AA3)+SUM(AD3:AW3))/D3</f>
        <v>6.252272727272728</v>
      </c>
      <c r="C3" s="30">
        <f>(D3/BB3)*100</f>
        <v>57.89473684210527</v>
      </c>
      <c r="D3" s="31">
        <f>F3+AC3</f>
        <v>22</v>
      </c>
      <c r="E3" s="40">
        <f>SUM(G3:AA3)/F3</f>
        <v>6.3100000000000005</v>
      </c>
      <c r="F3" s="32">
        <f>COUNTIF(G3:AA3,"&gt;0")</f>
        <v>10</v>
      </c>
      <c r="G3" s="33">
        <v>6.71</v>
      </c>
      <c r="H3" s="65">
        <v>6.63</v>
      </c>
      <c r="I3" s="66">
        <v>6.23</v>
      </c>
      <c r="J3" s="66">
        <v>6.35</v>
      </c>
      <c r="K3" s="34"/>
      <c r="L3" s="34"/>
      <c r="M3" s="34"/>
      <c r="N3" s="34"/>
      <c r="O3" s="34"/>
      <c r="P3" s="34"/>
      <c r="Q3" s="34">
        <v>6.52</v>
      </c>
      <c r="R3" s="34">
        <v>6.44</v>
      </c>
      <c r="S3" s="34">
        <v>6.23</v>
      </c>
      <c r="T3" s="34"/>
      <c r="U3" s="35"/>
      <c r="V3" s="35"/>
      <c r="W3" s="35"/>
      <c r="X3" s="35"/>
      <c r="Y3" s="35">
        <v>6.59</v>
      </c>
      <c r="Z3" s="35">
        <v>6.37</v>
      </c>
      <c r="AA3" s="35">
        <v>5.03</v>
      </c>
      <c r="AB3" s="36">
        <f>SUM(AD3:AW3)/AC3</f>
        <v>6.204166666666667</v>
      </c>
      <c r="AC3" s="37">
        <f>COUNTIF(AD3:AW3,"&gt;0")</f>
        <v>12</v>
      </c>
      <c r="AD3" s="11">
        <v>5.74</v>
      </c>
      <c r="AE3" s="64">
        <v>6.73</v>
      </c>
      <c r="AF3" s="65">
        <v>6.58</v>
      </c>
      <c r="AG3" s="64">
        <v>6.57</v>
      </c>
      <c r="AH3" s="34"/>
      <c r="AI3" s="34"/>
      <c r="AJ3" s="34"/>
      <c r="AK3" s="34"/>
      <c r="AL3" s="34"/>
      <c r="AM3" s="34"/>
      <c r="AN3" s="34">
        <v>5.23</v>
      </c>
      <c r="AO3" s="65">
        <v>6.26</v>
      </c>
      <c r="AP3" s="66">
        <v>6.15</v>
      </c>
      <c r="AQ3" s="34">
        <v>5.87</v>
      </c>
      <c r="AR3" s="34">
        <v>4</v>
      </c>
      <c r="AS3" s="34"/>
      <c r="AT3" s="34"/>
      <c r="AU3" s="64">
        <v>8.39</v>
      </c>
      <c r="AV3" s="34">
        <v>6.26</v>
      </c>
      <c r="AW3" s="38">
        <v>6.67</v>
      </c>
      <c r="AX3" s="39"/>
      <c r="AY3" s="59">
        <v>3</v>
      </c>
      <c r="AZ3" s="61">
        <v>4</v>
      </c>
      <c r="BA3" s="63">
        <v>3</v>
      </c>
      <c r="BB3" s="3">
        <f>$BB$1</f>
        <v>38</v>
      </c>
    </row>
    <row r="4" spans="1:54" ht="12.75">
      <c r="A4" s="28" t="s">
        <v>10</v>
      </c>
      <c r="B4" s="29">
        <f>(SUM(G4:AA4)+SUM(AD4:AW4))/D4</f>
        <v>6.175</v>
      </c>
      <c r="C4" s="30">
        <f>(D4/BB4)*100</f>
        <v>52.63157894736842</v>
      </c>
      <c r="D4" s="31">
        <f>F4+AC4</f>
        <v>20</v>
      </c>
      <c r="E4" s="40">
        <f>SUM(G4:AA4)/F4</f>
        <v>6.13909090909091</v>
      </c>
      <c r="F4" s="32">
        <f>COUNTIF(G4:AA4,"&gt;0")</f>
        <v>11</v>
      </c>
      <c r="G4" s="33"/>
      <c r="H4" s="34"/>
      <c r="I4" s="34"/>
      <c r="J4" s="34"/>
      <c r="K4" s="34">
        <v>4.46</v>
      </c>
      <c r="L4" s="34">
        <v>6.3</v>
      </c>
      <c r="M4" s="65">
        <v>6.77</v>
      </c>
      <c r="N4" s="64">
        <v>6.22</v>
      </c>
      <c r="O4" s="34">
        <v>5.78</v>
      </c>
      <c r="P4" s="34">
        <v>3.05</v>
      </c>
      <c r="Q4" s="34"/>
      <c r="R4" s="34"/>
      <c r="S4" s="34"/>
      <c r="T4" s="34">
        <v>6.75</v>
      </c>
      <c r="U4" s="80">
        <v>6.67</v>
      </c>
      <c r="V4" s="80">
        <v>6.98</v>
      </c>
      <c r="W4" s="35">
        <v>7.01</v>
      </c>
      <c r="X4" s="79">
        <v>7.54</v>
      </c>
      <c r="Y4" s="35"/>
      <c r="Z4" s="35"/>
      <c r="AA4" s="35"/>
      <c r="AB4" s="36">
        <f>SUM(AD4:AW4)/AC4</f>
        <v>6.2188888888888885</v>
      </c>
      <c r="AC4" s="37">
        <f>COUNTIF(AD4:AW4,"&gt;0")</f>
        <v>9</v>
      </c>
      <c r="AD4" s="33"/>
      <c r="AE4" s="34"/>
      <c r="AF4" s="34"/>
      <c r="AG4" s="34"/>
      <c r="AH4" s="65">
        <v>7.12</v>
      </c>
      <c r="AI4" s="64">
        <v>8.73</v>
      </c>
      <c r="AJ4" s="65">
        <v>7.14</v>
      </c>
      <c r="AK4" s="34">
        <v>4.58</v>
      </c>
      <c r="AL4" s="34">
        <v>3.95</v>
      </c>
      <c r="AM4" s="34">
        <v>4.72</v>
      </c>
      <c r="AN4" s="34">
        <v>4.92</v>
      </c>
      <c r="AO4" s="34"/>
      <c r="AP4" s="34"/>
      <c r="AQ4" s="34"/>
      <c r="AR4" s="34"/>
      <c r="AS4" s="34">
        <v>6.94</v>
      </c>
      <c r="AT4" s="64">
        <v>7.87</v>
      </c>
      <c r="AU4" s="34"/>
      <c r="AV4" s="34"/>
      <c r="AW4" s="38"/>
      <c r="AX4" s="39"/>
      <c r="AY4" s="59">
        <v>4</v>
      </c>
      <c r="AZ4" s="61">
        <v>5</v>
      </c>
      <c r="BA4" s="63"/>
      <c r="BB4" s="3">
        <f>$BB$1</f>
        <v>38</v>
      </c>
    </row>
    <row r="5" spans="1:54" ht="12.75">
      <c r="A5" s="28" t="s">
        <v>19</v>
      </c>
      <c r="B5" s="29">
        <f>(SUM(G5:AA5)+SUM(AD5:AW5))/D5</f>
        <v>6.091470588235293</v>
      </c>
      <c r="C5" s="30">
        <f>(D5/BB5)*100</f>
        <v>89.47368421052632</v>
      </c>
      <c r="D5" s="31">
        <f>F5+AC5</f>
        <v>34</v>
      </c>
      <c r="E5" s="40">
        <f>SUM(G5:AA5)/F5</f>
        <v>6.143529411764704</v>
      </c>
      <c r="F5" s="32">
        <f>COUNTIF(G5:AA5,"&gt;0")</f>
        <v>17</v>
      </c>
      <c r="G5" s="33"/>
      <c r="H5" s="34"/>
      <c r="I5" s="65">
        <v>6.94</v>
      </c>
      <c r="J5" s="64">
        <v>6.66</v>
      </c>
      <c r="K5" s="34">
        <v>3.56</v>
      </c>
      <c r="L5" s="34">
        <v>6.68</v>
      </c>
      <c r="M5" s="34">
        <v>5.42</v>
      </c>
      <c r="N5" s="34">
        <v>4.62</v>
      </c>
      <c r="O5" s="65">
        <v>6.44</v>
      </c>
      <c r="P5" s="34">
        <v>6.01</v>
      </c>
      <c r="Q5" s="65">
        <v>6.72</v>
      </c>
      <c r="R5" s="66">
        <v>6.74</v>
      </c>
      <c r="S5" s="64">
        <v>7.85</v>
      </c>
      <c r="T5" s="65">
        <v>7.57</v>
      </c>
      <c r="U5" s="35">
        <v>6.26</v>
      </c>
      <c r="V5" s="35">
        <v>5.85</v>
      </c>
      <c r="W5" s="35">
        <v>5.41</v>
      </c>
      <c r="X5" s="35">
        <v>6.27</v>
      </c>
      <c r="Y5" s="35"/>
      <c r="Z5" s="35"/>
      <c r="AA5" s="35">
        <v>5.44</v>
      </c>
      <c r="AB5" s="36">
        <f>SUM(AD5:AW5)/AC5</f>
        <v>6.039411764705882</v>
      </c>
      <c r="AC5" s="37">
        <f>COUNTIF(AD5:AW5,"&gt;0")</f>
        <v>17</v>
      </c>
      <c r="AD5" s="33">
        <v>4.83</v>
      </c>
      <c r="AE5" s="34"/>
      <c r="AF5" s="34"/>
      <c r="AG5" s="34">
        <v>4.72</v>
      </c>
      <c r="AH5" s="34">
        <v>6.33</v>
      </c>
      <c r="AI5" s="34">
        <v>6.2</v>
      </c>
      <c r="AJ5" s="34">
        <v>5.86</v>
      </c>
      <c r="AK5" s="64">
        <v>6</v>
      </c>
      <c r="AL5" s="34">
        <v>4.74</v>
      </c>
      <c r="AM5" s="65">
        <v>4.85</v>
      </c>
      <c r="AN5" s="66">
        <v>6</v>
      </c>
      <c r="AO5" s="34">
        <v>5.74</v>
      </c>
      <c r="AP5" s="64">
        <v>6.79</v>
      </c>
      <c r="AQ5" s="64">
        <v>7.62</v>
      </c>
      <c r="AR5" s="66">
        <v>6.14</v>
      </c>
      <c r="AS5" s="34">
        <v>7.43</v>
      </c>
      <c r="AT5" s="34">
        <v>5.35</v>
      </c>
      <c r="AU5" s="34">
        <v>7.1</v>
      </c>
      <c r="AV5" s="34"/>
      <c r="AW5" s="38">
        <v>6.97</v>
      </c>
      <c r="AX5" s="39"/>
      <c r="AY5" s="59">
        <v>5</v>
      </c>
      <c r="AZ5" s="61">
        <v>5</v>
      </c>
      <c r="BA5" s="63">
        <v>3</v>
      </c>
      <c r="BB5" s="3">
        <f>$BB$1</f>
        <v>38</v>
      </c>
    </row>
    <row r="6" spans="1:54" ht="12.75">
      <c r="A6" s="28" t="s">
        <v>12</v>
      </c>
      <c r="B6" s="29">
        <f>(SUM(G6:AA6)+SUM(AD6:AW6))/D6</f>
        <v>6.083157894736843</v>
      </c>
      <c r="C6" s="30">
        <f>(D6/BB6)*100</f>
        <v>100</v>
      </c>
      <c r="D6" s="31">
        <f>F6+AC6</f>
        <v>38</v>
      </c>
      <c r="E6" s="40">
        <f>SUM(G6:AA6)/F6</f>
        <v>6.3236842105263165</v>
      </c>
      <c r="F6" s="32">
        <f>COUNTIF(G6:AA6,"&gt;0")</f>
        <v>19</v>
      </c>
      <c r="G6" s="33"/>
      <c r="H6" s="34">
        <v>6.22</v>
      </c>
      <c r="I6" s="34">
        <v>5.9</v>
      </c>
      <c r="J6" s="65">
        <v>6.39</v>
      </c>
      <c r="K6" s="66">
        <v>5.43</v>
      </c>
      <c r="L6" s="65">
        <v>6.89</v>
      </c>
      <c r="M6" s="66">
        <v>6.07</v>
      </c>
      <c r="N6" s="34">
        <v>6.13</v>
      </c>
      <c r="O6" s="66">
        <v>6.21</v>
      </c>
      <c r="P6" s="34">
        <v>5.07</v>
      </c>
      <c r="Q6" s="34">
        <v>6.55</v>
      </c>
      <c r="R6" s="34">
        <v>5.9</v>
      </c>
      <c r="S6" s="34">
        <v>5.87</v>
      </c>
      <c r="T6" s="34">
        <v>6.4</v>
      </c>
      <c r="U6" s="35">
        <v>6.64</v>
      </c>
      <c r="V6" s="35">
        <v>6.93</v>
      </c>
      <c r="W6" s="35">
        <v>6.99</v>
      </c>
      <c r="X6" s="35">
        <v>7.33</v>
      </c>
      <c r="Y6" s="35">
        <v>6.9</v>
      </c>
      <c r="Z6" s="35">
        <v>6.33</v>
      </c>
      <c r="AA6" s="35"/>
      <c r="AB6" s="36">
        <f>SUM(AD6:AW6)/AC6</f>
        <v>5.842631578947369</v>
      </c>
      <c r="AC6" s="37">
        <f>COUNTIF(AD6:AW6,"&gt;0")</f>
        <v>19</v>
      </c>
      <c r="AD6" s="33">
        <v>4.26</v>
      </c>
      <c r="AE6" s="34">
        <v>5.3</v>
      </c>
      <c r="AF6" s="34">
        <v>5.68</v>
      </c>
      <c r="AG6" s="34">
        <v>5.06</v>
      </c>
      <c r="AH6" s="34">
        <v>7</v>
      </c>
      <c r="AI6" s="65">
        <v>7</v>
      </c>
      <c r="AJ6" s="66">
        <v>6.71</v>
      </c>
      <c r="AK6" s="65">
        <v>5.88</v>
      </c>
      <c r="AL6" s="34">
        <v>4.92</v>
      </c>
      <c r="AM6" s="64">
        <v>5.04</v>
      </c>
      <c r="AN6" s="34">
        <v>5.79</v>
      </c>
      <c r="AO6" s="34">
        <v>4.26</v>
      </c>
      <c r="AP6" s="34">
        <v>5.41</v>
      </c>
      <c r="AQ6" s="34">
        <v>6.2</v>
      </c>
      <c r="AR6" s="34">
        <v>5.28</v>
      </c>
      <c r="AS6" s="34">
        <v>7.09</v>
      </c>
      <c r="AT6" s="66">
        <v>7.61</v>
      </c>
      <c r="AU6" s="34">
        <v>5.9</v>
      </c>
      <c r="AV6" s="34">
        <v>6.62</v>
      </c>
      <c r="AW6" s="38"/>
      <c r="AX6" s="39"/>
      <c r="AY6" s="59">
        <v>1</v>
      </c>
      <c r="AZ6" s="61">
        <v>4</v>
      </c>
      <c r="BA6" s="63">
        <v>5</v>
      </c>
      <c r="BB6" s="3">
        <f>$BB$1</f>
        <v>38</v>
      </c>
    </row>
    <row r="7" spans="1:54" ht="12.75">
      <c r="A7" s="28" t="s">
        <v>27</v>
      </c>
      <c r="B7" s="29">
        <f>(SUM(G7:AA7)+SUM(AD7:AW7))/D7</f>
        <v>6.0203225806451615</v>
      </c>
      <c r="C7" s="30">
        <f>(D7/BB7)*100</f>
        <v>81.57894736842105</v>
      </c>
      <c r="D7" s="31">
        <f>F7+AC7</f>
        <v>31</v>
      </c>
      <c r="E7" s="40">
        <f>SUM(G7:AA7)/F7</f>
        <v>6.528666666666667</v>
      </c>
      <c r="F7" s="32">
        <f>COUNTIF(G7:AA7,"&gt;0")</f>
        <v>15</v>
      </c>
      <c r="G7" s="57">
        <v>7.98</v>
      </c>
      <c r="H7" s="34">
        <v>4.96</v>
      </c>
      <c r="I7" s="34">
        <v>4.18</v>
      </c>
      <c r="J7" s="34"/>
      <c r="K7" s="34"/>
      <c r="L7" s="34"/>
      <c r="M7" s="34"/>
      <c r="N7" s="34"/>
      <c r="O7" s="34"/>
      <c r="P7" s="34">
        <v>6.53</v>
      </c>
      <c r="Q7" s="34">
        <v>5.87</v>
      </c>
      <c r="R7" s="34">
        <v>5.24</v>
      </c>
      <c r="S7" s="34">
        <v>6.71</v>
      </c>
      <c r="T7" s="34">
        <v>7.13</v>
      </c>
      <c r="U7" s="81">
        <v>6.65</v>
      </c>
      <c r="V7" s="81">
        <v>6.93</v>
      </c>
      <c r="W7" s="80">
        <v>7.23</v>
      </c>
      <c r="X7" s="81">
        <v>7.44</v>
      </c>
      <c r="Y7" s="79">
        <v>7.81</v>
      </c>
      <c r="Z7" s="80">
        <v>6.99</v>
      </c>
      <c r="AA7" s="80">
        <v>6.28</v>
      </c>
      <c r="AB7" s="36">
        <f>SUM(AD7:AW7)/AC7</f>
        <v>5.54375</v>
      </c>
      <c r="AC7" s="37">
        <f>COUNTIF(AD7:AW7,"&gt;0")</f>
        <v>16</v>
      </c>
      <c r="AD7" s="33">
        <v>4.96</v>
      </c>
      <c r="AE7" s="34">
        <v>4.27</v>
      </c>
      <c r="AF7" s="34">
        <v>4.95</v>
      </c>
      <c r="AG7" s="34">
        <v>3.7</v>
      </c>
      <c r="AH7" s="34">
        <v>5.48</v>
      </c>
      <c r="AI7" s="34"/>
      <c r="AJ7" s="34"/>
      <c r="AK7" s="34"/>
      <c r="AL7" s="34"/>
      <c r="AM7" s="34">
        <v>4.04</v>
      </c>
      <c r="AN7" s="34">
        <v>4.31</v>
      </c>
      <c r="AO7" s="34">
        <v>3.92</v>
      </c>
      <c r="AP7" s="34">
        <v>3.47</v>
      </c>
      <c r="AQ7" s="65">
        <v>7.53</v>
      </c>
      <c r="AR7" s="34">
        <v>5.43</v>
      </c>
      <c r="AS7" s="34">
        <v>7.17</v>
      </c>
      <c r="AT7" s="65">
        <v>7.65</v>
      </c>
      <c r="AU7" s="66">
        <v>7.12</v>
      </c>
      <c r="AV7" s="65">
        <v>7.15</v>
      </c>
      <c r="AW7" s="84">
        <v>7.55</v>
      </c>
      <c r="AX7" s="39"/>
      <c r="AY7" s="59">
        <v>2</v>
      </c>
      <c r="AZ7" s="61">
        <v>7</v>
      </c>
      <c r="BA7" s="63">
        <v>4</v>
      </c>
      <c r="BB7" s="3">
        <f>$BB$1</f>
        <v>38</v>
      </c>
    </row>
    <row r="8" spans="1:54" ht="12.75">
      <c r="A8" s="28" t="s">
        <v>22</v>
      </c>
      <c r="B8" s="29">
        <f>(SUM(G8:AA8)+SUM(AD8:AW8))/D8</f>
        <v>5.8625</v>
      </c>
      <c r="C8" s="30">
        <f>(D8/BB8)*100</f>
        <v>52.63157894736842</v>
      </c>
      <c r="D8" s="31">
        <f>F8+AC8</f>
        <v>20</v>
      </c>
      <c r="E8" s="40">
        <f>SUM(G8:AA8)/F8</f>
        <v>5.898000000000001</v>
      </c>
      <c r="F8" s="32">
        <f>COUNTIF(G8:AA8,"&gt;0")</f>
        <v>10</v>
      </c>
      <c r="G8" s="33">
        <v>6.69</v>
      </c>
      <c r="H8" s="34">
        <v>6.14</v>
      </c>
      <c r="I8" s="34"/>
      <c r="J8" s="34"/>
      <c r="K8" s="34">
        <v>4.47</v>
      </c>
      <c r="L8" s="34">
        <v>6.48</v>
      </c>
      <c r="M8" s="34">
        <v>5.21</v>
      </c>
      <c r="N8" s="34"/>
      <c r="O8" s="34"/>
      <c r="P8" s="34"/>
      <c r="Q8" s="34">
        <v>5.64</v>
      </c>
      <c r="R8" s="65">
        <v>7.02</v>
      </c>
      <c r="S8" s="34">
        <v>6.4</v>
      </c>
      <c r="T8" s="34"/>
      <c r="U8" s="35"/>
      <c r="V8" s="35"/>
      <c r="W8" s="35"/>
      <c r="X8" s="35">
        <v>6.14</v>
      </c>
      <c r="Y8" s="35"/>
      <c r="Z8" s="35"/>
      <c r="AA8" s="35">
        <v>4.79</v>
      </c>
      <c r="AB8" s="36">
        <f>SUM(AD8:AW8)/AC8</f>
        <v>5.827</v>
      </c>
      <c r="AC8" s="37">
        <f>COUNTIF(AD8:AW8,"&gt;0")</f>
        <v>10</v>
      </c>
      <c r="AD8" s="57">
        <v>6.68</v>
      </c>
      <c r="AE8" s="34">
        <v>4.91</v>
      </c>
      <c r="AF8" s="64">
        <v>7.21</v>
      </c>
      <c r="AG8" s="66">
        <v>5.12</v>
      </c>
      <c r="AH8" s="34"/>
      <c r="AI8" s="34">
        <v>6.64</v>
      </c>
      <c r="AJ8" s="34">
        <v>5.29</v>
      </c>
      <c r="AK8" s="34"/>
      <c r="AL8" s="34"/>
      <c r="AM8" s="34"/>
      <c r="AN8" s="34">
        <v>4.62</v>
      </c>
      <c r="AO8" s="64">
        <v>6.33</v>
      </c>
      <c r="AP8" s="34">
        <v>5.06</v>
      </c>
      <c r="AQ8" s="34">
        <v>6.41</v>
      </c>
      <c r="AR8" s="34"/>
      <c r="AS8" s="34"/>
      <c r="AT8" s="34"/>
      <c r="AU8" s="34"/>
      <c r="AV8" s="34"/>
      <c r="AW8" s="38"/>
      <c r="AX8" s="39"/>
      <c r="AY8" s="59">
        <v>3</v>
      </c>
      <c r="AZ8" s="61">
        <v>1</v>
      </c>
      <c r="BA8" s="63">
        <v>1</v>
      </c>
      <c r="BB8" s="3">
        <f>$BB$1</f>
        <v>38</v>
      </c>
    </row>
    <row r="9" spans="1:54" ht="12.75">
      <c r="A9" s="28" t="s">
        <v>17</v>
      </c>
      <c r="B9" s="29">
        <f>(SUM(G9:AA9)+SUM(AD9:AW9))/D9</f>
        <v>5.858124999999999</v>
      </c>
      <c r="C9" s="30">
        <f>(D9/BB9)*100</f>
        <v>84.21052631578947</v>
      </c>
      <c r="D9" s="31">
        <f>F9+AC9</f>
        <v>32</v>
      </c>
      <c r="E9" s="40">
        <f>SUM(G9:AA9)/F9</f>
        <v>5.816666666666666</v>
      </c>
      <c r="F9" s="32">
        <f>COUNTIF(G9:AA9,"&gt;0")</f>
        <v>15</v>
      </c>
      <c r="G9" s="33">
        <v>6.83</v>
      </c>
      <c r="H9" s="34"/>
      <c r="I9" s="34">
        <v>5.84</v>
      </c>
      <c r="J9" s="34">
        <v>5.85</v>
      </c>
      <c r="K9" s="65">
        <v>5.6</v>
      </c>
      <c r="L9" s="34"/>
      <c r="M9" s="34"/>
      <c r="N9" s="65">
        <v>6.2</v>
      </c>
      <c r="O9" s="64">
        <v>6.5</v>
      </c>
      <c r="P9" s="34">
        <v>5.27</v>
      </c>
      <c r="Q9" s="66">
        <v>6.67</v>
      </c>
      <c r="R9" s="34">
        <v>5.92</v>
      </c>
      <c r="S9" s="34"/>
      <c r="T9" s="34"/>
      <c r="U9" s="35">
        <v>5.78</v>
      </c>
      <c r="V9" s="35">
        <v>5.57</v>
      </c>
      <c r="W9" s="35"/>
      <c r="X9" s="35">
        <v>5.82</v>
      </c>
      <c r="Y9" s="35">
        <v>5.68</v>
      </c>
      <c r="Z9" s="35">
        <v>5.12</v>
      </c>
      <c r="AA9" s="35">
        <v>4.6</v>
      </c>
      <c r="AB9" s="36">
        <f>SUM(AD9:AW9)/AC9</f>
        <v>5.89470588235294</v>
      </c>
      <c r="AC9" s="37">
        <f>COUNTIF(AD9:AW9,"&gt;0")</f>
        <v>17</v>
      </c>
      <c r="AD9" s="33">
        <v>3.67</v>
      </c>
      <c r="AE9" s="66">
        <v>5.57</v>
      </c>
      <c r="AF9" s="34">
        <v>5.84</v>
      </c>
      <c r="AG9" s="66">
        <v>5.12</v>
      </c>
      <c r="AH9" s="66">
        <v>7.03</v>
      </c>
      <c r="AI9" s="34">
        <v>6.45</v>
      </c>
      <c r="AJ9" s="34"/>
      <c r="AK9" s="34">
        <v>5.08</v>
      </c>
      <c r="AL9" s="66">
        <v>5.08</v>
      </c>
      <c r="AM9" s="34">
        <v>4.43</v>
      </c>
      <c r="AN9" s="64">
        <v>7</v>
      </c>
      <c r="AO9" s="34"/>
      <c r="AP9" s="65">
        <v>6.32</v>
      </c>
      <c r="AQ9" s="34">
        <v>5.52</v>
      </c>
      <c r="AR9" s="34"/>
      <c r="AS9" s="66">
        <v>7.46</v>
      </c>
      <c r="AT9" s="34">
        <v>6</v>
      </c>
      <c r="AU9" s="34">
        <v>6.63</v>
      </c>
      <c r="AV9" s="34">
        <v>6.3</v>
      </c>
      <c r="AW9" s="38">
        <v>6.71</v>
      </c>
      <c r="AX9" s="39"/>
      <c r="AY9" s="59">
        <v>2</v>
      </c>
      <c r="AZ9" s="61">
        <v>3</v>
      </c>
      <c r="BA9" s="63">
        <v>6</v>
      </c>
      <c r="BB9" s="3">
        <f>$BB$1</f>
        <v>38</v>
      </c>
    </row>
    <row r="10" spans="1:54" ht="12.75">
      <c r="A10" s="28" t="s">
        <v>9</v>
      </c>
      <c r="B10" s="29">
        <f>(SUM(G10:AA10)+SUM(AD10:AW10))/D10</f>
        <v>5.6705263157894725</v>
      </c>
      <c r="C10" s="30">
        <f>(D10/BB10)*100</f>
        <v>100</v>
      </c>
      <c r="D10" s="31">
        <f>F10+AC10</f>
        <v>38</v>
      </c>
      <c r="E10" s="40">
        <f>SUM(G10:AA10)/F10</f>
        <v>5.872105263157894</v>
      </c>
      <c r="F10" s="32">
        <f>COUNTIF(G10:AA10,"&gt;0")</f>
        <v>19</v>
      </c>
      <c r="G10" s="33">
        <v>6.52</v>
      </c>
      <c r="H10" s="34">
        <v>5.76</v>
      </c>
      <c r="I10" s="34"/>
      <c r="J10" s="34"/>
      <c r="K10" s="34">
        <v>4.69</v>
      </c>
      <c r="L10" s="34">
        <v>6.45</v>
      </c>
      <c r="M10" s="34">
        <v>6</v>
      </c>
      <c r="N10" s="34">
        <v>5.23</v>
      </c>
      <c r="O10" s="34">
        <v>5.22</v>
      </c>
      <c r="P10" s="34">
        <v>5.9</v>
      </c>
      <c r="Q10" s="34">
        <v>6.49</v>
      </c>
      <c r="R10" s="34">
        <v>6.32</v>
      </c>
      <c r="S10" s="34">
        <v>6.43</v>
      </c>
      <c r="T10" s="34">
        <v>6.36</v>
      </c>
      <c r="U10" s="35">
        <v>5.4</v>
      </c>
      <c r="V10" s="35">
        <v>6.04</v>
      </c>
      <c r="W10" s="35">
        <v>6.07</v>
      </c>
      <c r="X10" s="35">
        <v>6.13</v>
      </c>
      <c r="Y10" s="35">
        <v>6.22</v>
      </c>
      <c r="Z10" s="35">
        <v>5.76</v>
      </c>
      <c r="AA10" s="35">
        <v>4.58</v>
      </c>
      <c r="AB10" s="36">
        <f>SUM(AD10:AW10)/AC10</f>
        <v>5.468947368421052</v>
      </c>
      <c r="AC10" s="37">
        <f>COUNTIF(AD10:AW10,"&gt;0")</f>
        <v>19</v>
      </c>
      <c r="AD10" s="33">
        <v>4.65</v>
      </c>
      <c r="AE10" s="34">
        <v>4.83</v>
      </c>
      <c r="AF10" s="34">
        <v>5.68</v>
      </c>
      <c r="AG10" s="66">
        <v>5.12</v>
      </c>
      <c r="AH10" s="34"/>
      <c r="AI10" s="66">
        <v>6.91</v>
      </c>
      <c r="AJ10" s="66">
        <v>6.71</v>
      </c>
      <c r="AK10" s="34">
        <v>5.58</v>
      </c>
      <c r="AL10" s="34">
        <v>4.52</v>
      </c>
      <c r="AM10" s="34">
        <v>4.52</v>
      </c>
      <c r="AN10" s="34">
        <v>4.86</v>
      </c>
      <c r="AO10" s="34">
        <v>5.22</v>
      </c>
      <c r="AP10" s="34">
        <v>5.38</v>
      </c>
      <c r="AQ10" s="34">
        <v>5.87</v>
      </c>
      <c r="AR10" s="34">
        <v>4.86</v>
      </c>
      <c r="AS10" s="34">
        <v>6.57</v>
      </c>
      <c r="AT10" s="34">
        <v>4.97</v>
      </c>
      <c r="AU10" s="34">
        <v>6.1</v>
      </c>
      <c r="AV10" s="34">
        <v>5.46</v>
      </c>
      <c r="AW10" s="38">
        <v>6.1</v>
      </c>
      <c r="AX10" s="39"/>
      <c r="AY10" s="59"/>
      <c r="AZ10" s="61"/>
      <c r="BA10" s="63">
        <v>3</v>
      </c>
      <c r="BB10" s="3">
        <f>$BB$1</f>
        <v>38</v>
      </c>
    </row>
    <row r="11" spans="1:54" ht="12.75">
      <c r="A11" s="28" t="s">
        <v>8</v>
      </c>
      <c r="B11" s="29">
        <f>(SUM(G11:AA11)+SUM(AD11:AW11))/D11</f>
        <v>5.647647058823529</v>
      </c>
      <c r="C11" s="30">
        <f>(D11/BB11)*100</f>
        <v>89.47368421052632</v>
      </c>
      <c r="D11" s="31">
        <f>F11+AC11</f>
        <v>34</v>
      </c>
      <c r="E11" s="40">
        <f>SUM(G11:AA11)/F11</f>
        <v>5.79529411764706</v>
      </c>
      <c r="F11" s="32">
        <f>COUNTIF(G11:AA11,"&gt;0")</f>
        <v>17</v>
      </c>
      <c r="G11" s="33">
        <v>6.76</v>
      </c>
      <c r="H11" s="64">
        <v>6.88</v>
      </c>
      <c r="I11" s="34">
        <v>5.13</v>
      </c>
      <c r="J11" s="34">
        <v>5.15</v>
      </c>
      <c r="K11" s="34">
        <v>5.02</v>
      </c>
      <c r="L11" s="34"/>
      <c r="M11" s="34">
        <v>4.53</v>
      </c>
      <c r="N11" s="34">
        <v>4.31</v>
      </c>
      <c r="O11" s="34">
        <v>6.07</v>
      </c>
      <c r="P11" s="34">
        <v>6.82</v>
      </c>
      <c r="Q11" s="34">
        <v>5.83</v>
      </c>
      <c r="R11" s="34">
        <v>4.98</v>
      </c>
      <c r="S11" s="34"/>
      <c r="T11" s="34">
        <v>5.57</v>
      </c>
      <c r="U11" s="35"/>
      <c r="V11" s="35">
        <v>5.83</v>
      </c>
      <c r="W11" s="35">
        <v>5.29</v>
      </c>
      <c r="X11" s="35">
        <v>7.04</v>
      </c>
      <c r="Y11" s="80">
        <v>7.07</v>
      </c>
      <c r="Z11" s="35">
        <v>6.24</v>
      </c>
      <c r="AA11" s="35"/>
      <c r="AB11" s="36">
        <f>SUM(AD11:AW11)/AC11</f>
        <v>5.499999999999998</v>
      </c>
      <c r="AC11" s="37">
        <f>COUNTIF(AD11:AW11,"&gt;0")</f>
        <v>17</v>
      </c>
      <c r="AD11" s="33"/>
      <c r="AE11" s="34">
        <v>5.48</v>
      </c>
      <c r="AF11" s="66">
        <v>6.16</v>
      </c>
      <c r="AG11" s="66">
        <v>5.12</v>
      </c>
      <c r="AH11" s="34">
        <v>5.73</v>
      </c>
      <c r="AI11" s="34">
        <v>5</v>
      </c>
      <c r="AJ11" s="34">
        <v>4.36</v>
      </c>
      <c r="AK11" s="34">
        <v>3.75</v>
      </c>
      <c r="AL11" s="34">
        <v>4.84</v>
      </c>
      <c r="AM11" s="66">
        <v>4.78</v>
      </c>
      <c r="AN11" s="65">
        <v>6.5</v>
      </c>
      <c r="AO11" s="34">
        <v>5.33</v>
      </c>
      <c r="AP11" s="34">
        <v>4.91</v>
      </c>
      <c r="AQ11" s="66">
        <v>6.43</v>
      </c>
      <c r="AR11" s="34">
        <v>5.57</v>
      </c>
      <c r="AS11" s="34"/>
      <c r="AT11" s="34">
        <v>6</v>
      </c>
      <c r="AU11" s="34">
        <v>6.8</v>
      </c>
      <c r="AV11" s="34">
        <v>6.74</v>
      </c>
      <c r="AW11" s="38"/>
      <c r="AX11" s="39"/>
      <c r="AY11" s="59">
        <v>1</v>
      </c>
      <c r="AZ11" s="61">
        <v>2</v>
      </c>
      <c r="BA11" s="63">
        <v>4</v>
      </c>
      <c r="BB11" s="3">
        <f>$BB$1</f>
        <v>38</v>
      </c>
    </row>
    <row r="12" spans="1:54" ht="12.75">
      <c r="A12" s="28" t="s">
        <v>16</v>
      </c>
      <c r="B12" s="29">
        <f>(SUM(G12:AA12)+SUM(AD12:AW12))/D12</f>
        <v>5.566666666666667</v>
      </c>
      <c r="C12" s="30">
        <f>(D12/BB12)*100</f>
        <v>94.73684210526315</v>
      </c>
      <c r="D12" s="31">
        <f>F12+AC12</f>
        <v>36</v>
      </c>
      <c r="E12" s="40">
        <f>SUM(G12:AA12)/F12</f>
        <v>6.127777777777778</v>
      </c>
      <c r="F12" s="32">
        <f>COUNTIF(G12:AA12,"&gt;0")</f>
        <v>18</v>
      </c>
      <c r="G12" s="33"/>
      <c r="H12" s="34">
        <v>5.39</v>
      </c>
      <c r="I12" s="64">
        <v>7.75</v>
      </c>
      <c r="J12" s="34">
        <v>6.18</v>
      </c>
      <c r="K12" s="64">
        <v>5.87</v>
      </c>
      <c r="L12" s="64">
        <v>7.25</v>
      </c>
      <c r="M12" s="34">
        <v>4.86</v>
      </c>
      <c r="N12" s="34">
        <v>4.87</v>
      </c>
      <c r="O12" s="34">
        <v>4.91</v>
      </c>
      <c r="P12" s="64">
        <v>7.31</v>
      </c>
      <c r="Q12" s="34">
        <v>5.93</v>
      </c>
      <c r="R12" s="64">
        <v>7.16</v>
      </c>
      <c r="S12" s="34"/>
      <c r="T12" s="34">
        <v>6.63</v>
      </c>
      <c r="U12" s="35">
        <v>6.4</v>
      </c>
      <c r="V12" s="35">
        <v>5.85</v>
      </c>
      <c r="W12" s="35">
        <v>5.84</v>
      </c>
      <c r="X12" s="35"/>
      <c r="Y12" s="35">
        <v>6.88</v>
      </c>
      <c r="Z12" s="35">
        <v>6.07</v>
      </c>
      <c r="AA12" s="35">
        <v>5.15</v>
      </c>
      <c r="AB12" s="36">
        <f>SUM(AD12:AW12)/AC12</f>
        <v>5.005555555555556</v>
      </c>
      <c r="AC12" s="37">
        <f>COUNTIF(AD12:AW12,"&gt;0")</f>
        <v>18</v>
      </c>
      <c r="AD12" s="33"/>
      <c r="AE12" s="34">
        <v>4.91</v>
      </c>
      <c r="AF12" s="34">
        <v>4.72</v>
      </c>
      <c r="AG12" s="34">
        <v>4.61</v>
      </c>
      <c r="AH12" s="34">
        <v>5.82</v>
      </c>
      <c r="AI12" s="34">
        <v>6.4</v>
      </c>
      <c r="AJ12" s="34">
        <v>5.86</v>
      </c>
      <c r="AK12" s="34">
        <v>4.57</v>
      </c>
      <c r="AL12" s="34">
        <v>4.09</v>
      </c>
      <c r="AM12" s="34">
        <v>4.2</v>
      </c>
      <c r="AN12" s="34">
        <v>4.31</v>
      </c>
      <c r="AO12" s="34">
        <v>3.41</v>
      </c>
      <c r="AP12" s="34">
        <v>4.19</v>
      </c>
      <c r="AQ12" s="34">
        <v>4.15</v>
      </c>
      <c r="AR12" s="34">
        <v>5</v>
      </c>
      <c r="AS12" s="34">
        <v>6.57</v>
      </c>
      <c r="AT12" s="34">
        <v>5.87</v>
      </c>
      <c r="AU12" s="34"/>
      <c r="AV12" s="34">
        <v>5.18</v>
      </c>
      <c r="AW12" s="38">
        <v>6.24</v>
      </c>
      <c r="AX12" s="39"/>
      <c r="AY12" s="59">
        <v>5</v>
      </c>
      <c r="AZ12" s="61"/>
      <c r="BA12" s="63"/>
      <c r="BB12" s="3">
        <f>$BB$1</f>
        <v>38</v>
      </c>
    </row>
    <row r="13" spans="1:54" ht="12.75">
      <c r="A13" s="28" t="s">
        <v>29</v>
      </c>
      <c r="B13" s="29">
        <f>(SUM(G13:AA13)+SUM(AD13:AW13))/D13</f>
        <v>5.406999999999999</v>
      </c>
      <c r="C13" s="30">
        <f>(D13/BB13)*100</f>
        <v>78.94736842105263</v>
      </c>
      <c r="D13" s="31">
        <f>F13+AC13</f>
        <v>30</v>
      </c>
      <c r="E13" s="40">
        <f>SUM(G13:AA13)/F13</f>
        <v>5.5375</v>
      </c>
      <c r="F13" s="32">
        <f>COUNTIF(G13:AA13,"&gt;0")</f>
        <v>16</v>
      </c>
      <c r="G13" s="33">
        <v>5.93</v>
      </c>
      <c r="H13" s="34"/>
      <c r="I13" s="34"/>
      <c r="J13" s="34">
        <v>4.82</v>
      </c>
      <c r="K13" s="34">
        <v>4.65</v>
      </c>
      <c r="L13" s="34">
        <v>5.88</v>
      </c>
      <c r="M13" s="34">
        <v>3.26</v>
      </c>
      <c r="N13" s="34">
        <v>4.3</v>
      </c>
      <c r="O13" s="34">
        <v>6.2</v>
      </c>
      <c r="P13" s="65">
        <v>7.01</v>
      </c>
      <c r="Q13" s="34">
        <v>6.61</v>
      </c>
      <c r="R13" s="34">
        <v>4.76</v>
      </c>
      <c r="S13" s="34">
        <v>5.14</v>
      </c>
      <c r="T13" s="34">
        <v>6.23</v>
      </c>
      <c r="U13" s="35">
        <v>5.75</v>
      </c>
      <c r="V13" s="35"/>
      <c r="W13" s="35">
        <v>6.3</v>
      </c>
      <c r="X13" s="35"/>
      <c r="Y13" s="35">
        <v>5.83</v>
      </c>
      <c r="Z13" s="35">
        <v>5.93</v>
      </c>
      <c r="AA13" s="35"/>
      <c r="AB13" s="36">
        <f>SUM(AD13:AW13)/AC13</f>
        <v>5.257857142857143</v>
      </c>
      <c r="AC13" s="37">
        <f>COUNTIF(AD13:AW13,"&gt;0")</f>
        <v>14</v>
      </c>
      <c r="AD13" s="33"/>
      <c r="AE13" s="34"/>
      <c r="AF13" s="34"/>
      <c r="AG13" s="34"/>
      <c r="AH13" s="34">
        <v>4.79</v>
      </c>
      <c r="AI13" s="66">
        <v>6.91</v>
      </c>
      <c r="AJ13" s="34">
        <v>4.86</v>
      </c>
      <c r="AK13" s="34">
        <v>3.38</v>
      </c>
      <c r="AL13" s="64">
        <v>6.28</v>
      </c>
      <c r="AM13" s="34">
        <v>4.69</v>
      </c>
      <c r="AN13" s="34">
        <v>4.58</v>
      </c>
      <c r="AO13" s="34">
        <v>4.04</v>
      </c>
      <c r="AP13" s="34">
        <v>4.53</v>
      </c>
      <c r="AQ13" s="34">
        <v>5.14</v>
      </c>
      <c r="AR13" s="34"/>
      <c r="AS13" s="34"/>
      <c r="AT13" s="34">
        <v>5.55</v>
      </c>
      <c r="AU13" s="34">
        <v>7.05</v>
      </c>
      <c r="AV13" s="34">
        <v>5.64</v>
      </c>
      <c r="AW13" s="38">
        <v>6.17</v>
      </c>
      <c r="AX13" s="39"/>
      <c r="AY13" s="59">
        <v>1</v>
      </c>
      <c r="AZ13" s="61">
        <v>1</v>
      </c>
      <c r="BA13" s="63">
        <v>1</v>
      </c>
      <c r="BB13" s="3">
        <f>$BB$1</f>
        <v>38</v>
      </c>
    </row>
    <row r="14" spans="1:54" ht="12.75">
      <c r="A14" s="28" t="s">
        <v>25</v>
      </c>
      <c r="B14" s="29">
        <f>(SUM(G14:AA14)+SUM(AD14:AW14))/D14</f>
        <v>5.086363636363636</v>
      </c>
      <c r="C14" s="30">
        <f>(D14/BB14)*100</f>
        <v>86.8421052631579</v>
      </c>
      <c r="D14" s="31">
        <f>F14+AC14</f>
        <v>33</v>
      </c>
      <c r="E14" s="40">
        <f>SUM(G14:AA14)/F14</f>
        <v>5.441764705882353</v>
      </c>
      <c r="F14" s="32">
        <f>COUNTIF(G14:AA14,"&gt;0")</f>
        <v>17</v>
      </c>
      <c r="G14" s="33">
        <v>6.59</v>
      </c>
      <c r="H14" s="34">
        <v>5.46</v>
      </c>
      <c r="I14" s="34">
        <v>4.03</v>
      </c>
      <c r="J14" s="34">
        <v>5.26</v>
      </c>
      <c r="K14" s="34"/>
      <c r="L14" s="34">
        <v>4.67</v>
      </c>
      <c r="M14" s="34"/>
      <c r="N14" s="34">
        <v>4.55</v>
      </c>
      <c r="O14" s="34"/>
      <c r="P14" s="66">
        <v>6.94</v>
      </c>
      <c r="Q14" s="34">
        <v>4.96</v>
      </c>
      <c r="R14" s="34">
        <v>5.69</v>
      </c>
      <c r="S14" s="34">
        <v>6.1</v>
      </c>
      <c r="T14" s="34"/>
      <c r="U14" s="35">
        <v>5.73</v>
      </c>
      <c r="V14" s="35">
        <v>4.89</v>
      </c>
      <c r="W14" s="35">
        <v>6.24</v>
      </c>
      <c r="X14" s="35">
        <v>5.38</v>
      </c>
      <c r="Y14" s="35">
        <v>5.63</v>
      </c>
      <c r="Z14" s="35">
        <v>5.48</v>
      </c>
      <c r="AA14" s="35">
        <v>4.91</v>
      </c>
      <c r="AB14" s="36">
        <f>SUM(AD14:AW14)/AC14</f>
        <v>4.70875</v>
      </c>
      <c r="AC14" s="37">
        <f>COUNTIF(AD14:AW14,"&gt;0")</f>
        <v>16</v>
      </c>
      <c r="AD14" s="33">
        <v>4.71</v>
      </c>
      <c r="AE14" s="34">
        <v>4.55</v>
      </c>
      <c r="AF14" s="34">
        <v>4.67</v>
      </c>
      <c r="AG14" s="34"/>
      <c r="AH14" s="34"/>
      <c r="AI14" s="34"/>
      <c r="AJ14" s="34">
        <v>5.43</v>
      </c>
      <c r="AK14" s="34">
        <v>3.91</v>
      </c>
      <c r="AL14" s="34">
        <v>4.58</v>
      </c>
      <c r="AM14" s="34">
        <v>4</v>
      </c>
      <c r="AN14" s="34">
        <v>4.25</v>
      </c>
      <c r="AO14" s="34">
        <v>3.37</v>
      </c>
      <c r="AP14" s="34">
        <v>4.7</v>
      </c>
      <c r="AQ14" s="34">
        <v>4.74</v>
      </c>
      <c r="AR14" s="34">
        <v>3</v>
      </c>
      <c r="AS14" s="34">
        <v>6.12</v>
      </c>
      <c r="AT14" s="34"/>
      <c r="AU14" s="34">
        <v>6.63</v>
      </c>
      <c r="AV14" s="34">
        <v>5.26</v>
      </c>
      <c r="AW14" s="38">
        <v>5.42</v>
      </c>
      <c r="AX14" s="39"/>
      <c r="AY14" s="59"/>
      <c r="AZ14" s="61"/>
      <c r="BA14" s="63">
        <v>1</v>
      </c>
      <c r="BB14" s="3">
        <f>$BB$1</f>
        <v>38</v>
      </c>
    </row>
    <row r="15" spans="1:54" ht="12.75">
      <c r="A15" s="67"/>
      <c r="B15" s="68"/>
      <c r="C15" s="69"/>
      <c r="D15" s="70"/>
      <c r="E15" s="71"/>
      <c r="F15" s="72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75"/>
      <c r="W15" s="75"/>
      <c r="X15" s="75"/>
      <c r="Y15" s="75"/>
      <c r="Z15" s="75"/>
      <c r="AA15" s="75"/>
      <c r="AB15" s="76"/>
      <c r="AC15" s="77"/>
      <c r="AD15" s="73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8"/>
      <c r="AX15" s="39"/>
      <c r="AY15" s="59"/>
      <c r="AZ15" s="61"/>
      <c r="BA15" s="63"/>
      <c r="BB15" s="3"/>
    </row>
    <row r="16" spans="1:54" ht="12.75">
      <c r="A16" s="28" t="s">
        <v>76</v>
      </c>
      <c r="B16" s="29">
        <f>(SUM(G16:AA16)+SUM(AD16:AW16))/D16</f>
        <v>7.029999999999999</v>
      </c>
      <c r="C16" s="30">
        <f>(D16/BB16)*100</f>
        <v>10.526315789473683</v>
      </c>
      <c r="D16" s="31">
        <f>F16+AC16</f>
        <v>4</v>
      </c>
      <c r="E16" s="40">
        <f>SUM(G16:AA16)/F16</f>
        <v>6.41</v>
      </c>
      <c r="F16" s="32">
        <f>COUNTIF(G16:AA16,"&gt;0")</f>
        <v>2</v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5"/>
      <c r="W16" s="35"/>
      <c r="X16" s="35"/>
      <c r="Y16" s="35">
        <v>5.95</v>
      </c>
      <c r="Z16" s="81">
        <v>6.87</v>
      </c>
      <c r="AA16" s="35"/>
      <c r="AB16" s="36">
        <f>SUM(AD16:AW16)/AC16</f>
        <v>7.6499999999999995</v>
      </c>
      <c r="AC16" s="37">
        <f>COUNTIF(AD16:AW16,"&gt;0")</f>
        <v>2</v>
      </c>
      <c r="AD16" s="33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66">
        <v>7.1</v>
      </c>
      <c r="AW16" s="83">
        <v>8.2</v>
      </c>
      <c r="AX16" s="39"/>
      <c r="AY16" s="59">
        <v>1</v>
      </c>
      <c r="AZ16" s="61"/>
      <c r="BA16" s="63">
        <v>2</v>
      </c>
      <c r="BB16" s="3">
        <f>$BB$1</f>
        <v>38</v>
      </c>
    </row>
    <row r="17" spans="1:54" ht="12.75">
      <c r="A17" s="28" t="s">
        <v>67</v>
      </c>
      <c r="B17" s="29">
        <f>(SUM(G17:AA17)+SUM(AD17:AW17))/D17</f>
        <v>6.9146153846153835</v>
      </c>
      <c r="C17" s="30">
        <f>(D17/BB17)*100</f>
        <v>34.21052631578947</v>
      </c>
      <c r="D17" s="31">
        <f>F17+AC17</f>
        <v>13</v>
      </c>
      <c r="E17" s="40">
        <f>SUM(G17:AA17)/F17</f>
        <v>6.757499999999999</v>
      </c>
      <c r="F17" s="32">
        <f>COUNTIF(G17:AA17,"&gt;0")</f>
        <v>8</v>
      </c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>
        <v>5.83</v>
      </c>
      <c r="U17" s="35">
        <v>6.64</v>
      </c>
      <c r="V17" s="79">
        <v>7.41</v>
      </c>
      <c r="W17" s="81">
        <v>7.17</v>
      </c>
      <c r="X17" s="80">
        <v>7.46</v>
      </c>
      <c r="Y17" s="81">
        <v>6.98</v>
      </c>
      <c r="Z17" s="35">
        <v>6.75</v>
      </c>
      <c r="AA17" s="35">
        <v>5.82</v>
      </c>
      <c r="AB17" s="36">
        <f>SUM(AD17:AW17)/AC17</f>
        <v>7.1659999999999995</v>
      </c>
      <c r="AC17" s="37">
        <f>COUNTIF(AD17:AW17,"&gt;0")</f>
        <v>5</v>
      </c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>
        <v>6.63</v>
      </c>
      <c r="AT17" s="34">
        <v>7.2</v>
      </c>
      <c r="AU17" s="65">
        <v>7.56</v>
      </c>
      <c r="AV17" s="64">
        <v>7.28</v>
      </c>
      <c r="AW17" s="38">
        <v>7.16</v>
      </c>
      <c r="AX17" s="39"/>
      <c r="AY17" s="59">
        <v>2</v>
      </c>
      <c r="AZ17" s="61">
        <v>2</v>
      </c>
      <c r="BA17" s="63">
        <v>2</v>
      </c>
      <c r="BB17" s="3">
        <f>$BB$1</f>
        <v>38</v>
      </c>
    </row>
    <row r="18" spans="1:54" ht="12.75">
      <c r="A18" s="28" t="s">
        <v>59</v>
      </c>
      <c r="B18" s="29">
        <f>(SUM(G18:AA18)+SUM(AD18:AW18))/D18</f>
        <v>6.662000000000001</v>
      </c>
      <c r="C18" s="30">
        <f>(D18/BB18)*100</f>
        <v>39.473684210526315</v>
      </c>
      <c r="D18" s="31">
        <f>F18+AC18</f>
        <v>15</v>
      </c>
      <c r="E18" s="40">
        <f>SUM(G18:AA18)/F18</f>
        <v>6.895555555555556</v>
      </c>
      <c r="F18" s="32">
        <f>COUNTIF(G18:AA18,"&gt;0")</f>
        <v>9</v>
      </c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v>6.69</v>
      </c>
      <c r="T18" s="64">
        <v>7.96</v>
      </c>
      <c r="U18" s="35">
        <v>6.02</v>
      </c>
      <c r="V18" s="35">
        <v>6.39</v>
      </c>
      <c r="W18" s="79">
        <v>7.36</v>
      </c>
      <c r="X18" s="35">
        <v>6.43</v>
      </c>
      <c r="Y18" s="35">
        <v>6.63</v>
      </c>
      <c r="Z18" s="79">
        <v>8.22</v>
      </c>
      <c r="AA18" s="79">
        <v>6.36</v>
      </c>
      <c r="AB18" s="36">
        <f>SUM(AD18:AW18)/AC18</f>
        <v>6.3116666666666665</v>
      </c>
      <c r="AC18" s="37">
        <f>COUNTIF(AD18:AW18,"&gt;0")</f>
        <v>6</v>
      </c>
      <c r="AD18" s="33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>
        <v>4.17</v>
      </c>
      <c r="AS18" s="34">
        <v>6.11</v>
      </c>
      <c r="AT18" s="34">
        <v>6.55</v>
      </c>
      <c r="AU18" s="34">
        <v>6.7</v>
      </c>
      <c r="AV18" s="34">
        <v>6.95</v>
      </c>
      <c r="AW18" s="82">
        <v>7.39</v>
      </c>
      <c r="AX18" s="39"/>
      <c r="AY18" s="59">
        <v>4</v>
      </c>
      <c r="AZ18" s="61"/>
      <c r="BA18" s="63">
        <v>1</v>
      </c>
      <c r="BB18" s="3">
        <f>$BB$1</f>
        <v>38</v>
      </c>
    </row>
    <row r="19" spans="1:54" ht="12.75">
      <c r="A19" s="28" t="s">
        <v>60</v>
      </c>
      <c r="B19" s="29">
        <f>(SUM(G19:AA19)+SUM(AD19:AW19))/D19</f>
        <v>6.3149999999999995</v>
      </c>
      <c r="C19" s="30">
        <f>(D19/BB19)*100</f>
        <v>36.84210526315789</v>
      </c>
      <c r="D19" s="31">
        <f>F19+AC19</f>
        <v>14</v>
      </c>
      <c r="E19" s="40">
        <f>SUM(G19:AA19)/F19</f>
        <v>6.3475</v>
      </c>
      <c r="F19" s="32">
        <f>COUNTIF(G19:AA19,"&gt;0")</f>
        <v>8</v>
      </c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6">
        <v>6.85</v>
      </c>
      <c r="T19" s="34">
        <v>6.08</v>
      </c>
      <c r="U19" s="79">
        <v>7.18</v>
      </c>
      <c r="V19" s="35">
        <v>6.2</v>
      </c>
      <c r="W19" s="35">
        <v>6.23</v>
      </c>
      <c r="X19" s="35">
        <v>6.28</v>
      </c>
      <c r="Y19" s="35"/>
      <c r="Z19" s="35">
        <v>5.88</v>
      </c>
      <c r="AA19" s="81">
        <v>6.08</v>
      </c>
      <c r="AB19" s="36">
        <f>SUM(AD19:AW19)/AC19</f>
        <v>6.271666666666666</v>
      </c>
      <c r="AC19" s="37">
        <f>COUNTIF(AD19:AW19,"&gt;0")</f>
        <v>6</v>
      </c>
      <c r="AD19" s="33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>
        <v>5.71</v>
      </c>
      <c r="AS19" s="34">
        <v>6.17</v>
      </c>
      <c r="AT19" s="34">
        <v>5.94</v>
      </c>
      <c r="AU19" s="34">
        <v>6.15</v>
      </c>
      <c r="AV19" s="34">
        <v>6.82</v>
      </c>
      <c r="AW19" s="38">
        <v>6.84</v>
      </c>
      <c r="AX19" s="39"/>
      <c r="AY19" s="59">
        <v>1</v>
      </c>
      <c r="AZ19" s="61"/>
      <c r="BA19" s="63">
        <v>2</v>
      </c>
      <c r="BB19" s="3">
        <f>$BB$1</f>
        <v>38</v>
      </c>
    </row>
    <row r="20" spans="1:54" ht="12.75">
      <c r="A20" s="28" t="s">
        <v>62</v>
      </c>
      <c r="B20" s="29">
        <f>(SUM(G20:AA20)+SUM(AD20:AW20))/D20</f>
        <v>6.177142857142856</v>
      </c>
      <c r="C20" s="30">
        <f>(D20/BB20)*100</f>
        <v>18.421052631578945</v>
      </c>
      <c r="D20" s="31">
        <f>F20+AC20</f>
        <v>7</v>
      </c>
      <c r="E20" s="40">
        <f>SUM(G20:AA20)/F20</f>
        <v>6.696666666666666</v>
      </c>
      <c r="F20" s="32">
        <f>COUNTIF(G20:AA20,"&gt;0")</f>
        <v>3</v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5">
        <v>7.49</v>
      </c>
      <c r="T20" s="34">
        <v>6.84</v>
      </c>
      <c r="U20" s="35"/>
      <c r="V20" s="35"/>
      <c r="W20" s="35"/>
      <c r="X20" s="35">
        <v>5.76</v>
      </c>
      <c r="Y20" s="35"/>
      <c r="Z20" s="35"/>
      <c r="AA20" s="35"/>
      <c r="AB20" s="36">
        <f>SUM(AD20:AW20)/AC20</f>
        <v>5.7875</v>
      </c>
      <c r="AC20" s="37">
        <f>COUNTIF(AD20:AW20,"&gt;0")</f>
        <v>4</v>
      </c>
      <c r="AD20" s="33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>
        <v>5.28</v>
      </c>
      <c r="AS20" s="34"/>
      <c r="AT20" s="34">
        <v>5.39</v>
      </c>
      <c r="AU20" s="34">
        <v>6.52</v>
      </c>
      <c r="AV20" s="34"/>
      <c r="AW20" s="38">
        <v>5.96</v>
      </c>
      <c r="AX20" s="39"/>
      <c r="AY20" s="59"/>
      <c r="AZ20" s="61">
        <v>1</v>
      </c>
      <c r="BA20" s="63"/>
      <c r="BB20" s="3">
        <f>$BB$1</f>
        <v>38</v>
      </c>
    </row>
    <row r="21" spans="1:54" ht="12.75">
      <c r="A21" s="28" t="s">
        <v>64</v>
      </c>
      <c r="B21" s="29">
        <f>(SUM(G21:AA21)+SUM(AD21:AW21))/D21</f>
        <v>6.040000000000001</v>
      </c>
      <c r="C21" s="30">
        <f>(D21/BB21)*100</f>
        <v>34.21052631578947</v>
      </c>
      <c r="D21" s="31">
        <f>F21+AC21</f>
        <v>13</v>
      </c>
      <c r="E21" s="40">
        <f>SUM(G21:AA21)/F21</f>
        <v>5.813750000000001</v>
      </c>
      <c r="F21" s="32">
        <f>COUNTIF(G21:AA21,"&gt;0")</f>
        <v>8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66">
        <v>7.47</v>
      </c>
      <c r="U21" s="35">
        <v>6.51</v>
      </c>
      <c r="V21" s="35">
        <v>4.59</v>
      </c>
      <c r="W21" s="35">
        <v>6.24</v>
      </c>
      <c r="X21" s="35">
        <v>6.31</v>
      </c>
      <c r="Y21" s="35">
        <v>6.12</v>
      </c>
      <c r="Z21" s="35">
        <v>5.17</v>
      </c>
      <c r="AA21" s="35">
        <v>4.1</v>
      </c>
      <c r="AB21" s="36">
        <f>SUM(AD21:AW21)/AC21</f>
        <v>6.402000000000001</v>
      </c>
      <c r="AC21" s="37">
        <f>COUNTIF(AD21:AW21,"&gt;0")</f>
        <v>5</v>
      </c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64">
        <v>7.57</v>
      </c>
      <c r="AS21" s="64">
        <v>7.74</v>
      </c>
      <c r="AT21" s="34"/>
      <c r="AU21" s="34">
        <v>5.78</v>
      </c>
      <c r="AV21" s="34">
        <v>5.26</v>
      </c>
      <c r="AW21" s="38">
        <v>5.66</v>
      </c>
      <c r="AX21" s="39"/>
      <c r="AY21" s="59">
        <v>2</v>
      </c>
      <c r="AZ21" s="61"/>
      <c r="BA21" s="63">
        <v>1</v>
      </c>
      <c r="BB21" s="3">
        <f>$BB$1</f>
        <v>38</v>
      </c>
    </row>
    <row r="22" spans="1:54" ht="12.75">
      <c r="A22" s="28" t="s">
        <v>61</v>
      </c>
      <c r="B22" s="29">
        <f>(SUM(G22:AA22)+SUM(AD22:AW22))/D22</f>
        <v>6.012222222222222</v>
      </c>
      <c r="C22" s="30">
        <f>(D22/BB22)*100</f>
        <v>23.684210526315788</v>
      </c>
      <c r="D22" s="31">
        <f>F22+AC22</f>
        <v>9</v>
      </c>
      <c r="E22" s="40">
        <f>SUM(G22:AA22)/F22</f>
        <v>5.741666666666666</v>
      </c>
      <c r="F22" s="32">
        <f>COUNTIF(G22:AA22,"&gt;0")</f>
        <v>6</v>
      </c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v>6.83</v>
      </c>
      <c r="T22" s="34">
        <v>6.08</v>
      </c>
      <c r="U22" s="35">
        <v>6.56</v>
      </c>
      <c r="V22" s="35">
        <v>4.7</v>
      </c>
      <c r="W22" s="35">
        <v>5.67</v>
      </c>
      <c r="X22" s="35"/>
      <c r="Y22" s="35"/>
      <c r="Z22" s="35"/>
      <c r="AA22" s="35">
        <v>4.61</v>
      </c>
      <c r="AB22" s="36">
        <f>SUM(AD22:AW22)/AC22</f>
        <v>6.553333333333334</v>
      </c>
      <c r="AC22" s="37">
        <f>COUNTIF(AD22:AW22,"&gt;0")</f>
        <v>3</v>
      </c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5">
        <v>7.14</v>
      </c>
      <c r="AS22" s="65">
        <v>7.66</v>
      </c>
      <c r="AT22" s="34">
        <v>4.86</v>
      </c>
      <c r="AU22" s="34"/>
      <c r="AV22" s="34"/>
      <c r="AW22" s="38"/>
      <c r="AX22" s="39"/>
      <c r="AY22" s="59"/>
      <c r="AZ22" s="61">
        <v>2</v>
      </c>
      <c r="BA22" s="63"/>
      <c r="BB22" s="3">
        <f>$BB$1</f>
        <v>38</v>
      </c>
    </row>
    <row r="23" spans="1:54" ht="12.75">
      <c r="A23" s="28" t="s">
        <v>18</v>
      </c>
      <c r="B23" s="29">
        <f>(SUM(G23:AA23)+SUM(AD23:AW23))/D23</f>
        <v>5.85625</v>
      </c>
      <c r="C23" s="30">
        <f>(D23/BB23)*100</f>
        <v>42.10526315789473</v>
      </c>
      <c r="D23" s="31">
        <f>F23+AC23</f>
        <v>16</v>
      </c>
      <c r="E23" s="40">
        <f>SUM(G23:AA23)/F23</f>
        <v>6.336250000000001</v>
      </c>
      <c r="F23" s="32">
        <f>COUNTIF(G23:AA23,"&gt;0")</f>
        <v>8</v>
      </c>
      <c r="G23" s="33">
        <v>6.86</v>
      </c>
      <c r="H23" s="66">
        <v>6.52</v>
      </c>
      <c r="I23" s="34">
        <v>5.45</v>
      </c>
      <c r="J23" s="34"/>
      <c r="K23" s="34">
        <v>4.91</v>
      </c>
      <c r="L23" s="34"/>
      <c r="M23" s="34"/>
      <c r="N23" s="34"/>
      <c r="O23" s="34"/>
      <c r="P23" s="34"/>
      <c r="Q23" s="64">
        <v>8.43</v>
      </c>
      <c r="R23" s="34">
        <v>6.56</v>
      </c>
      <c r="S23" s="34">
        <v>6.11</v>
      </c>
      <c r="T23" s="34"/>
      <c r="U23" s="35"/>
      <c r="V23" s="35"/>
      <c r="W23" s="35"/>
      <c r="X23" s="35"/>
      <c r="Y23" s="35"/>
      <c r="Z23" s="35"/>
      <c r="AA23" s="35">
        <v>5.85</v>
      </c>
      <c r="AB23" s="36">
        <f>SUM(AD23:AW23)/AC23</f>
        <v>5.37625</v>
      </c>
      <c r="AC23" s="37">
        <f>COUNTIF(AD23:AW23,"&gt;0")</f>
        <v>8</v>
      </c>
      <c r="AD23" s="33">
        <v>4.77</v>
      </c>
      <c r="AE23" s="34"/>
      <c r="AF23" s="34">
        <v>5.68</v>
      </c>
      <c r="AG23" s="34">
        <v>4.44</v>
      </c>
      <c r="AH23" s="34"/>
      <c r="AI23" s="34">
        <v>4.73</v>
      </c>
      <c r="AJ23" s="34"/>
      <c r="AK23" s="34"/>
      <c r="AL23" s="34"/>
      <c r="AM23" s="34"/>
      <c r="AN23" s="34"/>
      <c r="AO23" s="34">
        <v>5.59</v>
      </c>
      <c r="AP23" s="34">
        <v>6</v>
      </c>
      <c r="AQ23" s="34">
        <v>6.37</v>
      </c>
      <c r="AR23" s="34">
        <v>5.43</v>
      </c>
      <c r="AS23" s="34"/>
      <c r="AT23" s="34"/>
      <c r="AU23" s="34"/>
      <c r="AV23" s="34"/>
      <c r="AW23" s="38"/>
      <c r="AX23" s="39"/>
      <c r="AY23" s="59">
        <v>1</v>
      </c>
      <c r="AZ23" s="61"/>
      <c r="BA23" s="63">
        <v>1</v>
      </c>
      <c r="BB23" s="3">
        <f>$BB$1</f>
        <v>38</v>
      </c>
    </row>
    <row r="24" spans="1:54" ht="12.75">
      <c r="A24" s="28" t="s">
        <v>21</v>
      </c>
      <c r="B24" s="29">
        <f>(SUM(G24:AA24)+SUM(AD24:AW24))/D24</f>
        <v>5.807777777777777</v>
      </c>
      <c r="C24" s="30">
        <f>(D24/BB24)*100</f>
        <v>47.368421052631575</v>
      </c>
      <c r="D24" s="31">
        <f>F24+AC24</f>
        <v>18</v>
      </c>
      <c r="E24" s="40">
        <f>SUM(G24:AA24)/F24</f>
        <v>5.854444444444444</v>
      </c>
      <c r="F24" s="32">
        <f>COUNTIF(G24:AA24,"&gt;0")</f>
        <v>9</v>
      </c>
      <c r="G24" s="11">
        <v>7.51</v>
      </c>
      <c r="H24" s="34">
        <v>5.02</v>
      </c>
      <c r="I24" s="34">
        <v>5.76</v>
      </c>
      <c r="J24" s="34">
        <v>6.31</v>
      </c>
      <c r="K24" s="34">
        <v>5.28</v>
      </c>
      <c r="L24" s="34">
        <v>6.67</v>
      </c>
      <c r="M24" s="64">
        <v>6.84</v>
      </c>
      <c r="N24" s="34">
        <v>3.98</v>
      </c>
      <c r="O24" s="34"/>
      <c r="P24" s="34"/>
      <c r="Q24" s="34"/>
      <c r="R24" s="34">
        <v>5.32</v>
      </c>
      <c r="S24" s="34"/>
      <c r="T24" s="34"/>
      <c r="U24" s="35"/>
      <c r="V24" s="35"/>
      <c r="W24" s="35"/>
      <c r="X24" s="35"/>
      <c r="Y24" s="35"/>
      <c r="Z24" s="35"/>
      <c r="AA24" s="35"/>
      <c r="AB24" s="36">
        <f>SUM(AD24:AW24)/AC24</f>
        <v>5.761111111111111</v>
      </c>
      <c r="AC24" s="37">
        <f>COUNTIF(AD24:AW24,"&gt;0")</f>
        <v>9</v>
      </c>
      <c r="AD24" s="33">
        <v>4.76</v>
      </c>
      <c r="AE24" s="34"/>
      <c r="AF24" s="34"/>
      <c r="AG24" s="34">
        <v>4.61</v>
      </c>
      <c r="AH24" s="64">
        <v>7.93</v>
      </c>
      <c r="AI24" s="34"/>
      <c r="AJ24" s="64">
        <v>7.86</v>
      </c>
      <c r="AK24" s="34">
        <v>5</v>
      </c>
      <c r="AL24" s="34"/>
      <c r="AM24" s="34"/>
      <c r="AN24" s="34"/>
      <c r="AO24" s="66">
        <v>6.08</v>
      </c>
      <c r="AP24" s="34">
        <v>4.82</v>
      </c>
      <c r="AQ24" s="34">
        <v>4.5</v>
      </c>
      <c r="AR24" s="34"/>
      <c r="AS24" s="34">
        <v>6.29</v>
      </c>
      <c r="AT24" s="34"/>
      <c r="AU24" s="34"/>
      <c r="AV24" s="34"/>
      <c r="AW24" s="38"/>
      <c r="AX24" s="39"/>
      <c r="AY24" s="59">
        <v>3</v>
      </c>
      <c r="AZ24" s="61"/>
      <c r="BA24" s="63">
        <v>2</v>
      </c>
      <c r="BB24" s="3">
        <f>$BB$1</f>
        <v>38</v>
      </c>
    </row>
    <row r="25" spans="1:54" ht="12.75">
      <c r="A25" s="28" t="s">
        <v>11</v>
      </c>
      <c r="B25" s="29">
        <f>(SUM(G25:AA25)+SUM(AD25:AW25))/D25</f>
        <v>5.508333333333333</v>
      </c>
      <c r="C25" s="30">
        <f>(D25/BB25)*100</f>
        <v>31.57894736842105</v>
      </c>
      <c r="D25" s="31">
        <f>F25+AC25</f>
        <v>12</v>
      </c>
      <c r="E25" s="40">
        <f>SUM(G25:AA25)/F25</f>
        <v>5.349999999999999</v>
      </c>
      <c r="F25" s="32">
        <f>COUNTIF(G25:AA25,"&gt;0")</f>
        <v>6</v>
      </c>
      <c r="G25" s="33">
        <v>5.79</v>
      </c>
      <c r="H25" s="34">
        <v>5.52</v>
      </c>
      <c r="I25" s="34"/>
      <c r="J25" s="34">
        <v>5.56</v>
      </c>
      <c r="K25" s="34">
        <v>4.07</v>
      </c>
      <c r="L25" s="34"/>
      <c r="M25" s="34"/>
      <c r="N25" s="34">
        <v>5.02</v>
      </c>
      <c r="O25" s="34">
        <v>6.14</v>
      </c>
      <c r="P25" s="34"/>
      <c r="Q25" s="34"/>
      <c r="R25" s="34"/>
      <c r="S25" s="34"/>
      <c r="T25" s="34"/>
      <c r="U25" s="35"/>
      <c r="V25" s="35"/>
      <c r="W25" s="35"/>
      <c r="X25" s="35"/>
      <c r="Y25" s="35"/>
      <c r="Z25" s="35"/>
      <c r="AA25" s="35"/>
      <c r="AB25" s="36">
        <f>SUM(AD25:AW25)/AC25</f>
        <v>5.666666666666667</v>
      </c>
      <c r="AC25" s="37">
        <f>COUNTIF(AD25:AW25,"&gt;0")</f>
        <v>6</v>
      </c>
      <c r="AD25" s="12">
        <v>5</v>
      </c>
      <c r="AE25" s="34"/>
      <c r="AF25" s="34">
        <v>5.72</v>
      </c>
      <c r="AG25" s="65">
        <v>6.03</v>
      </c>
      <c r="AH25" s="34">
        <v>6.27</v>
      </c>
      <c r="AI25" s="34">
        <v>5.7</v>
      </c>
      <c r="AJ25" s="34"/>
      <c r="AK25" s="34"/>
      <c r="AL25" s="65">
        <v>5.28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8"/>
      <c r="AX25" s="39"/>
      <c r="AY25" s="59"/>
      <c r="AZ25" s="61">
        <v>2</v>
      </c>
      <c r="BA25" s="63">
        <v>1</v>
      </c>
      <c r="BB25" s="3">
        <f>$BB$1</f>
        <v>38</v>
      </c>
    </row>
    <row r="26" spans="1:54" ht="12.75">
      <c r="A26" s="28" t="s">
        <v>24</v>
      </c>
      <c r="B26" s="29">
        <f>(SUM(G26:AA26)+SUM(AD26:AW26))/D26</f>
        <v>5.43875</v>
      </c>
      <c r="C26" s="30">
        <f>(D26/BB26)*100</f>
        <v>21.052631578947366</v>
      </c>
      <c r="D26" s="31">
        <f>F26+AC26</f>
        <v>8</v>
      </c>
      <c r="E26" s="40">
        <f>SUM(G26:AA26)/F26</f>
        <v>5.6525</v>
      </c>
      <c r="F26" s="32">
        <f>COUNTIF(G26:AA26,"&gt;0")</f>
        <v>4</v>
      </c>
      <c r="G26" s="33"/>
      <c r="H26" s="34"/>
      <c r="I26" s="34"/>
      <c r="J26" s="34">
        <v>5.97</v>
      </c>
      <c r="K26" s="34">
        <v>4.4</v>
      </c>
      <c r="L26" s="66">
        <v>6.77</v>
      </c>
      <c r="M26" s="34">
        <v>5.47</v>
      </c>
      <c r="N26" s="34"/>
      <c r="O26" s="34"/>
      <c r="P26" s="34"/>
      <c r="Q26" s="34"/>
      <c r="R26" s="34"/>
      <c r="S26" s="34"/>
      <c r="T26" s="34"/>
      <c r="U26" s="35"/>
      <c r="V26" s="35"/>
      <c r="W26" s="35"/>
      <c r="X26" s="35"/>
      <c r="Y26" s="35"/>
      <c r="Z26" s="35"/>
      <c r="AA26" s="35"/>
      <c r="AB26" s="36">
        <f>SUM(AD26:AW26)/AC26</f>
        <v>5.225</v>
      </c>
      <c r="AC26" s="37">
        <f>COUNTIF(AD26:AW26,"&gt;0")</f>
        <v>4</v>
      </c>
      <c r="AD26" s="33"/>
      <c r="AE26" s="34"/>
      <c r="AF26" s="34"/>
      <c r="AG26" s="34"/>
      <c r="AH26" s="34">
        <v>6.53</v>
      </c>
      <c r="AI26" s="34"/>
      <c r="AJ26" s="34">
        <v>5.43</v>
      </c>
      <c r="AK26" s="34">
        <v>5.29</v>
      </c>
      <c r="AL26" s="34"/>
      <c r="AM26" s="34">
        <v>3.65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8"/>
      <c r="AX26" s="39"/>
      <c r="AY26" s="59"/>
      <c r="AZ26" s="61"/>
      <c r="BA26" s="63">
        <v>1</v>
      </c>
      <c r="BB26" s="3">
        <f>$BB$1</f>
        <v>38</v>
      </c>
    </row>
    <row r="27" spans="1:54" ht="12.75">
      <c r="A27" s="28" t="s">
        <v>20</v>
      </c>
      <c r="B27" s="29">
        <f>(SUM(G27:AA27)+SUM(AD27:AW27))/D27</f>
        <v>5.386</v>
      </c>
      <c r="C27" s="30">
        <f>(D27/BB27)*100</f>
        <v>26.31578947368421</v>
      </c>
      <c r="D27" s="31">
        <f>F27+AC27</f>
        <v>10</v>
      </c>
      <c r="E27" s="40">
        <f>SUM(G27:AA27)/F27</f>
        <v>6.0075</v>
      </c>
      <c r="F27" s="32">
        <f>COUNTIF(G27:AA27,"&gt;0")</f>
        <v>4</v>
      </c>
      <c r="G27" s="12">
        <v>7.66</v>
      </c>
      <c r="H27" s="34">
        <v>5.78</v>
      </c>
      <c r="I27" s="34"/>
      <c r="J27" s="34"/>
      <c r="K27" s="34"/>
      <c r="L27" s="34">
        <v>5.97</v>
      </c>
      <c r="M27" s="34">
        <v>4.62</v>
      </c>
      <c r="N27" s="34"/>
      <c r="O27" s="34"/>
      <c r="P27" s="34"/>
      <c r="Q27" s="34"/>
      <c r="R27" s="34"/>
      <c r="S27" s="34"/>
      <c r="T27" s="34"/>
      <c r="U27" s="35"/>
      <c r="V27" s="35"/>
      <c r="W27" s="35"/>
      <c r="X27" s="35"/>
      <c r="Y27" s="35"/>
      <c r="Z27" s="35"/>
      <c r="AA27" s="35"/>
      <c r="AB27" s="36">
        <f>SUM(AD27:AW27)/AC27</f>
        <v>4.971666666666667</v>
      </c>
      <c r="AC27" s="37">
        <f>COUNTIF(AD27:AW27,"&gt;0")</f>
        <v>6</v>
      </c>
      <c r="AD27" s="33">
        <v>4.65</v>
      </c>
      <c r="AE27" s="65">
        <v>6.32</v>
      </c>
      <c r="AF27" s="34"/>
      <c r="AG27" s="34">
        <v>4.97</v>
      </c>
      <c r="AH27" s="34"/>
      <c r="AI27" s="34">
        <v>6.27</v>
      </c>
      <c r="AJ27" s="34"/>
      <c r="AK27" s="34"/>
      <c r="AL27" s="34">
        <v>3.72</v>
      </c>
      <c r="AM27" s="34">
        <v>3.9</v>
      </c>
      <c r="AN27" s="34"/>
      <c r="AO27" s="34"/>
      <c r="AP27" s="34"/>
      <c r="AQ27" s="34"/>
      <c r="AR27" s="34"/>
      <c r="AS27" s="34"/>
      <c r="AT27" s="34"/>
      <c r="AU27" s="34"/>
      <c r="AV27" s="34"/>
      <c r="AW27" s="38"/>
      <c r="AX27" s="39"/>
      <c r="AY27" s="59"/>
      <c r="AZ27" s="61">
        <v>2</v>
      </c>
      <c r="BA27" s="63"/>
      <c r="BB27" s="3">
        <f>$BB$1</f>
        <v>38</v>
      </c>
    </row>
    <row r="28" spans="1:54" ht="12.75">
      <c r="A28" s="28" t="s">
        <v>23</v>
      </c>
      <c r="B28" s="29">
        <f>(SUM(G28:AA28)+SUM(AD28:AW28))/D28</f>
        <v>5.0311111111111115</v>
      </c>
      <c r="C28" s="30">
        <f>(D28/BB28)*100</f>
        <v>47.368421052631575</v>
      </c>
      <c r="D28" s="31">
        <f>F28+AC28</f>
        <v>18</v>
      </c>
      <c r="E28" s="40">
        <f>SUM(G28:AA28)/F28</f>
        <v>5.316666666666666</v>
      </c>
      <c r="F28" s="32">
        <f>COUNTIF(G28:AA28,"&gt;0")</f>
        <v>9</v>
      </c>
      <c r="G28" s="33">
        <v>6.86</v>
      </c>
      <c r="H28" s="34">
        <v>5.63</v>
      </c>
      <c r="I28" s="34">
        <v>5</v>
      </c>
      <c r="J28" s="34">
        <v>4.59</v>
      </c>
      <c r="K28" s="34">
        <v>4.04</v>
      </c>
      <c r="L28" s="34">
        <v>5.1</v>
      </c>
      <c r="M28" s="34">
        <v>5.16</v>
      </c>
      <c r="N28" s="34">
        <v>5.49</v>
      </c>
      <c r="O28" s="34">
        <v>5.98</v>
      </c>
      <c r="P28" s="34"/>
      <c r="Q28" s="34"/>
      <c r="R28" s="34"/>
      <c r="S28" s="34"/>
      <c r="T28" s="34"/>
      <c r="U28" s="35"/>
      <c r="V28" s="35"/>
      <c r="W28" s="35"/>
      <c r="X28" s="35"/>
      <c r="Y28" s="35"/>
      <c r="Z28" s="35"/>
      <c r="AA28" s="35"/>
      <c r="AB28" s="36">
        <f>SUM(AD28:AW28)/AC28</f>
        <v>4.745555555555556</v>
      </c>
      <c r="AC28" s="37">
        <f>COUNTIF(AD28:AW28,"&gt;0")</f>
        <v>9</v>
      </c>
      <c r="AD28" s="33">
        <v>4.76</v>
      </c>
      <c r="AE28" s="34">
        <v>5.45</v>
      </c>
      <c r="AF28" s="34">
        <v>4.83</v>
      </c>
      <c r="AG28" s="34">
        <v>4.45</v>
      </c>
      <c r="AH28" s="34"/>
      <c r="AI28" s="34">
        <v>5.33</v>
      </c>
      <c r="AJ28" s="34">
        <v>5.29</v>
      </c>
      <c r="AK28" s="34">
        <v>4.17</v>
      </c>
      <c r="AL28" s="34">
        <v>4.43</v>
      </c>
      <c r="AM28" s="34">
        <v>4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8"/>
      <c r="AX28" s="39"/>
      <c r="AY28" s="59"/>
      <c r="AZ28" s="61"/>
      <c r="BA28" s="63"/>
      <c r="BB28" s="3">
        <f>$BB$1</f>
        <v>38</v>
      </c>
    </row>
    <row r="29" spans="1:54" ht="12.75">
      <c r="A29" s="28" t="s">
        <v>30</v>
      </c>
      <c r="B29" s="29">
        <f>(SUM(G29:AA29)+SUM(AD29:AW29))/D29</f>
        <v>4.96</v>
      </c>
      <c r="C29" s="30">
        <f>(D29/BB29)*100</f>
        <v>23.684210526315788</v>
      </c>
      <c r="D29" s="31">
        <f>F29+AC29</f>
        <v>9</v>
      </c>
      <c r="E29" s="40">
        <f>SUM(G29:AA29)/F29</f>
        <v>5.394</v>
      </c>
      <c r="F29" s="32">
        <f>COUNTIF(G29:AA29,"&gt;0")</f>
        <v>5</v>
      </c>
      <c r="G29" s="33"/>
      <c r="H29" s="34"/>
      <c r="I29" s="34"/>
      <c r="J29" s="34"/>
      <c r="K29" s="34"/>
      <c r="L29" s="34">
        <v>6.17</v>
      </c>
      <c r="M29" s="34">
        <v>5.07</v>
      </c>
      <c r="N29" s="34">
        <v>4.21</v>
      </c>
      <c r="O29" s="34"/>
      <c r="P29" s="34"/>
      <c r="Q29" s="34"/>
      <c r="R29" s="34">
        <v>5.98</v>
      </c>
      <c r="S29" s="34">
        <v>5.54</v>
      </c>
      <c r="T29" s="34"/>
      <c r="U29" s="35"/>
      <c r="V29" s="35"/>
      <c r="W29" s="35"/>
      <c r="X29" s="35"/>
      <c r="Y29" s="35"/>
      <c r="Z29" s="35"/>
      <c r="AA29" s="35"/>
      <c r="AB29" s="36">
        <f>SUM(AD29:AW29)/AC29</f>
        <v>4.4174999999999995</v>
      </c>
      <c r="AC29" s="37">
        <f>COUNTIF(AD29:AW29,"&gt;0")</f>
        <v>4</v>
      </c>
      <c r="AD29" s="33"/>
      <c r="AE29" s="34"/>
      <c r="AF29" s="34"/>
      <c r="AG29" s="34"/>
      <c r="AH29" s="34"/>
      <c r="AI29" s="34"/>
      <c r="AJ29" s="34"/>
      <c r="AK29" s="34"/>
      <c r="AL29" s="34">
        <v>4.04</v>
      </c>
      <c r="AM29" s="34"/>
      <c r="AN29" s="34">
        <v>4</v>
      </c>
      <c r="AO29" s="34">
        <v>4.7</v>
      </c>
      <c r="AP29" s="34"/>
      <c r="AQ29" s="34">
        <v>4.93</v>
      </c>
      <c r="AR29" s="34"/>
      <c r="AS29" s="34"/>
      <c r="AT29" s="34"/>
      <c r="AU29" s="34"/>
      <c r="AV29" s="34"/>
      <c r="AW29" s="38"/>
      <c r="AX29" s="39"/>
      <c r="AY29" s="59"/>
      <c r="AZ29" s="61"/>
      <c r="BA29" s="63"/>
      <c r="BB29" s="3">
        <f>$BB$1</f>
        <v>38</v>
      </c>
    </row>
    <row r="30" spans="1:54" ht="12.75">
      <c r="A30" s="28" t="s">
        <v>28</v>
      </c>
      <c r="B30" s="29">
        <f>(SUM(G30:AA30)+SUM(AD30:AW30))/D30</f>
        <v>4.8950000000000005</v>
      </c>
      <c r="C30" s="30">
        <f>(D30/BB30)*100</f>
        <v>36.84210526315789</v>
      </c>
      <c r="D30" s="31">
        <f>F30+AC30</f>
        <v>14</v>
      </c>
      <c r="E30" s="40">
        <f>SUM(G30:AA30)/F30</f>
        <v>5.626666666666666</v>
      </c>
      <c r="F30" s="32">
        <f>COUNTIF(G30:AA30,"&gt;0")</f>
        <v>6</v>
      </c>
      <c r="G30" s="33">
        <v>6.81</v>
      </c>
      <c r="H30" s="34"/>
      <c r="I30" s="34">
        <v>5.29</v>
      </c>
      <c r="J30" s="34"/>
      <c r="K30" s="34"/>
      <c r="L30" s="34"/>
      <c r="M30" s="34"/>
      <c r="N30" s="66">
        <v>6.19</v>
      </c>
      <c r="O30" s="34">
        <v>5.93</v>
      </c>
      <c r="P30" s="34">
        <v>4.5</v>
      </c>
      <c r="Q30" s="34">
        <v>5.04</v>
      </c>
      <c r="R30" s="34"/>
      <c r="S30" s="34"/>
      <c r="T30" s="34"/>
      <c r="U30" s="35"/>
      <c r="V30" s="35"/>
      <c r="W30" s="35"/>
      <c r="X30" s="35"/>
      <c r="Y30" s="35"/>
      <c r="Z30" s="35"/>
      <c r="AA30" s="35"/>
      <c r="AB30" s="36">
        <f>SUM(AD30:AW30)/AC30</f>
        <v>4.3462499999999995</v>
      </c>
      <c r="AC30" s="37">
        <f>COUNTIF(AD30:AW30,"&gt;0")</f>
        <v>8</v>
      </c>
      <c r="AD30" s="33">
        <v>3.86</v>
      </c>
      <c r="AE30" s="34">
        <v>4.36</v>
      </c>
      <c r="AF30" s="34">
        <v>4.33</v>
      </c>
      <c r="AG30" s="34"/>
      <c r="AH30" s="34"/>
      <c r="AI30" s="34"/>
      <c r="AJ30" s="34"/>
      <c r="AK30" s="66">
        <v>5.65</v>
      </c>
      <c r="AL30" s="34">
        <v>4.68</v>
      </c>
      <c r="AM30" s="34">
        <v>3.08</v>
      </c>
      <c r="AN30" s="34">
        <v>4.08</v>
      </c>
      <c r="AO30" s="34">
        <v>4.73</v>
      </c>
      <c r="AP30" s="34"/>
      <c r="AQ30" s="34"/>
      <c r="AR30" s="34"/>
      <c r="AS30" s="34"/>
      <c r="AT30" s="34"/>
      <c r="AU30" s="34"/>
      <c r="AV30" s="34"/>
      <c r="AW30" s="38"/>
      <c r="AX30" s="39"/>
      <c r="AY30" s="59"/>
      <c r="AZ30" s="61"/>
      <c r="BA30" s="63">
        <v>2</v>
      </c>
      <c r="BB30" s="3">
        <f>$BB$1</f>
        <v>38</v>
      </c>
    </row>
    <row r="31" spans="1:54" ht="12.75">
      <c r="A31" s="28" t="s">
        <v>45</v>
      </c>
      <c r="B31" s="29">
        <f>(SUM(G31:AA31)+SUM(AD31:AW31))/D31</f>
        <v>4.6</v>
      </c>
      <c r="C31" s="30">
        <f>(D31/BB31)*100</f>
        <v>2.631578947368421</v>
      </c>
      <c r="D31" s="31">
        <f>F31+AC31</f>
        <v>1</v>
      </c>
      <c r="E31" s="40">
        <f>SUM(G31:AA31)/F31</f>
        <v>4.6</v>
      </c>
      <c r="F31" s="32">
        <f>COUNTIF(G31:AA31,"&gt;0")</f>
        <v>1</v>
      </c>
      <c r="G31" s="33"/>
      <c r="H31" s="34"/>
      <c r="I31" s="34"/>
      <c r="J31" s="34"/>
      <c r="K31" s="34"/>
      <c r="L31" s="34"/>
      <c r="M31" s="34">
        <v>4.6</v>
      </c>
      <c r="N31" s="34"/>
      <c r="O31" s="34"/>
      <c r="P31" s="34"/>
      <c r="Q31" s="34"/>
      <c r="R31" s="34"/>
      <c r="S31" s="34"/>
      <c r="T31" s="34"/>
      <c r="U31" s="35"/>
      <c r="V31" s="35"/>
      <c r="W31" s="35"/>
      <c r="X31" s="35"/>
      <c r="Y31" s="35"/>
      <c r="Z31" s="35"/>
      <c r="AA31" s="35"/>
      <c r="AB31" s="36" t="e">
        <f>SUM(AD31:AW31)/AC31</f>
        <v>#DIV/0!</v>
      </c>
      <c r="AC31" s="37">
        <f>COUNTIF(AD31:AW31,"&gt;0")</f>
        <v>0</v>
      </c>
      <c r="AD31" s="33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8"/>
      <c r="AX31" s="39"/>
      <c r="AY31" s="59"/>
      <c r="AZ31" s="61"/>
      <c r="BA31" s="63"/>
      <c r="BB31" s="3">
        <f>$BB$1</f>
        <v>38</v>
      </c>
    </row>
    <row r="32" spans="1:54" ht="12.75">
      <c r="A32" s="28" t="s">
        <v>42</v>
      </c>
      <c r="B32" s="29">
        <f>(SUM(G32:AA32)+SUM(AD32:AW32))/D32</f>
        <v>3.86</v>
      </c>
      <c r="C32" s="30">
        <f>(D32/BB32)*100</f>
        <v>2.631578947368421</v>
      </c>
      <c r="D32" s="31">
        <f>F32+AC32</f>
        <v>1</v>
      </c>
      <c r="E32" s="40" t="e">
        <f>SUM(G32:AA32)/F32</f>
        <v>#DIV/0!</v>
      </c>
      <c r="F32" s="32">
        <f>COUNTIF(G32:AA32,"&gt;0")</f>
        <v>0</v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5"/>
      <c r="W32" s="35"/>
      <c r="X32" s="35"/>
      <c r="Y32" s="35"/>
      <c r="Z32" s="35"/>
      <c r="AA32" s="35"/>
      <c r="AB32" s="36">
        <f>SUM(AD32:AW32)/AC32</f>
        <v>3.86</v>
      </c>
      <c r="AC32" s="37">
        <f>COUNTIF(AD32:AW32,"&gt;0")</f>
        <v>1</v>
      </c>
      <c r="AD32" s="33"/>
      <c r="AE32" s="34"/>
      <c r="AF32" s="34"/>
      <c r="AG32" s="34"/>
      <c r="AH32" s="34"/>
      <c r="AI32" s="34">
        <v>3.86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8"/>
      <c r="AX32" s="39"/>
      <c r="AY32" s="59"/>
      <c r="AZ32" s="61"/>
      <c r="BA32" s="63"/>
      <c r="BB32" s="3">
        <f>$BB$1</f>
        <v>38</v>
      </c>
    </row>
    <row r="33" spans="1:54" ht="13.5" thickBot="1">
      <c r="A33" s="28"/>
      <c r="B33" s="29"/>
      <c r="C33" s="30"/>
      <c r="D33" s="31"/>
      <c r="E33" s="40"/>
      <c r="F33" s="3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5"/>
      <c r="W33" s="35"/>
      <c r="X33" s="35"/>
      <c r="Y33" s="35"/>
      <c r="Z33" s="35"/>
      <c r="AA33" s="35"/>
      <c r="AB33" s="36"/>
      <c r="AC33" s="37"/>
      <c r="AD33" s="33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8"/>
      <c r="AX33" s="39"/>
      <c r="AY33" s="59"/>
      <c r="AZ33" s="61"/>
      <c r="BA33" s="63"/>
      <c r="BB33" s="3">
        <f>$BB$1</f>
        <v>38</v>
      </c>
    </row>
    <row r="34" spans="1:53" ht="13.5" thickBot="1">
      <c r="A34" s="91" t="s">
        <v>7</v>
      </c>
      <c r="B34" s="92"/>
      <c r="C34" s="92"/>
      <c r="D34" s="92"/>
      <c r="E34" s="92"/>
      <c r="F34" s="93"/>
      <c r="G34" s="41">
        <f>COUNTIF(G$3:G33,"&gt;0")</f>
        <v>14</v>
      </c>
      <c r="H34" s="41">
        <f>COUNTIF(H$3:H33,"&gt;0")</f>
        <v>13</v>
      </c>
      <c r="I34" s="41">
        <f>COUNTIF(I$3:I33,"&gt;0")</f>
        <v>12</v>
      </c>
      <c r="J34" s="41">
        <f>COUNTIF(J$3:J33,"&gt;0")</f>
        <v>12</v>
      </c>
      <c r="K34" s="41">
        <f>COUNTIF(K$3:K33,"&gt;0")</f>
        <v>14</v>
      </c>
      <c r="L34" s="41">
        <f>COUNTIF(L$3:L33,"&gt;0")</f>
        <v>13</v>
      </c>
      <c r="M34" s="41">
        <f>COUNTIF(M$3:M33,"&gt;0")</f>
        <v>14</v>
      </c>
      <c r="N34" s="41">
        <f>COUNTIF(N$3:N33,"&gt;0")</f>
        <v>14</v>
      </c>
      <c r="O34" s="41">
        <f>COUNTIF(O$3:O33,"&gt;0")</f>
        <v>11</v>
      </c>
      <c r="P34" s="41">
        <f>COUNTIF(P$3:P33,"&gt;0")</f>
        <v>11</v>
      </c>
      <c r="Q34" s="41">
        <f>COUNTIF(Q$3:Q33,"&gt;0")</f>
        <v>13</v>
      </c>
      <c r="R34" s="41">
        <f>COUNTIF(R$3:R33,"&gt;0")</f>
        <v>14</v>
      </c>
      <c r="S34" s="41">
        <f>COUNTIF(S$3:S33,"&gt;0")</f>
        <v>14</v>
      </c>
      <c r="T34" s="41">
        <f>COUNTIF(T$3:T33,"&gt;0")</f>
        <v>14</v>
      </c>
      <c r="U34" s="41">
        <f>COUNTIF(U$3:U33,"&gt;0")</f>
        <v>14</v>
      </c>
      <c r="V34" s="41">
        <f>COUNTIF(V$3:V33,"&gt;0")</f>
        <v>14</v>
      </c>
      <c r="W34" s="41">
        <f>COUNTIF(W$3:W33,"&gt;0")</f>
        <v>14</v>
      </c>
      <c r="X34" s="41">
        <f>COUNTIF(X$3:X33,"&gt;0")</f>
        <v>14</v>
      </c>
      <c r="Y34" s="41">
        <f>COUNTIF(Y$3:Y33,"&gt;0")</f>
        <v>13</v>
      </c>
      <c r="Z34" s="41">
        <f>COUNTIF(Z$3:Z33,"&gt;0")</f>
        <v>14</v>
      </c>
      <c r="AA34" s="41">
        <f>COUNTIF(AA$3:AA33,"&gt;0")</f>
        <v>14</v>
      </c>
      <c r="AB34" s="42">
        <f>SUM(AD34:AW34)/AC34</f>
        <v>13.5</v>
      </c>
      <c r="AC34" s="43">
        <f>COUNTIF(AD34:AW34,"&gt;0")</f>
        <v>20</v>
      </c>
      <c r="AD34" s="44">
        <f>COUNTIF(AD$3:AD33,"&gt;0")</f>
        <v>14</v>
      </c>
      <c r="AE34" s="41">
        <f>COUNTIF(AE$3:AE33,"&gt;0")</f>
        <v>12</v>
      </c>
      <c r="AF34" s="41">
        <f>COUNTIF(AF$3:AF33,"&gt;0")</f>
        <v>13</v>
      </c>
      <c r="AG34" s="41">
        <f>COUNTIF(AG$3:AG33,"&gt;0")</f>
        <v>14</v>
      </c>
      <c r="AH34" s="41">
        <f>COUNTIF(AH$3:AH33,"&gt;0")</f>
        <v>11</v>
      </c>
      <c r="AI34" s="41">
        <f>COUNTIF(AI$3:AI33,"&gt;0")</f>
        <v>14</v>
      </c>
      <c r="AJ34" s="41">
        <f>COUNTIF(AJ$3:AJ33,"&gt;0")</f>
        <v>12</v>
      </c>
      <c r="AK34" s="41">
        <f>COUNTIF(AK$3:AK33,"&gt;0")</f>
        <v>13</v>
      </c>
      <c r="AL34" s="41">
        <f>COUNTIF(AL$3:AL33,"&gt;0")</f>
        <v>14</v>
      </c>
      <c r="AM34" s="41">
        <f>COUNTIF(AM$3:AM33,"&gt;0")</f>
        <v>14</v>
      </c>
      <c r="AN34" s="41">
        <f>COUNTIF(AN$3:AN33,"&gt;0")</f>
        <v>14</v>
      </c>
      <c r="AO34" s="41">
        <f>COUNTIF(AO$3:AO33,"&gt;0")</f>
        <v>14</v>
      </c>
      <c r="AP34" s="41">
        <f>COUNTIF(AP$3:AP33,"&gt;0")</f>
        <v>13</v>
      </c>
      <c r="AQ34" s="41">
        <f>COUNTIF(AQ$3:AQ33,"&gt;0")</f>
        <v>14</v>
      </c>
      <c r="AR34" s="41">
        <f>COUNTIF(AR$3:AR33,"&gt;0")</f>
        <v>14</v>
      </c>
      <c r="AS34" s="41">
        <f>COUNTIF(AS$3:AS33,"&gt;0")</f>
        <v>14</v>
      </c>
      <c r="AT34" s="41">
        <f>COUNTIF(AT$3:AT33,"&gt;0")</f>
        <v>14</v>
      </c>
      <c r="AU34" s="41">
        <f>COUNTIF(AU$3:AU33,"&gt;0")</f>
        <v>14</v>
      </c>
      <c r="AV34" s="41">
        <f>COUNTIF(AV$3:AV33,"&gt;0")</f>
        <v>14</v>
      </c>
      <c r="AW34" s="45">
        <f>COUNTIF(AW$3:AW33,"&gt;0")</f>
        <v>14</v>
      </c>
      <c r="AX34" s="46"/>
      <c r="AY34" s="39"/>
      <c r="AZ34" s="39"/>
      <c r="BA34" s="39"/>
    </row>
    <row r="35" spans="1:53" ht="13.5" thickBot="1">
      <c r="A35" s="47" t="s">
        <v>6</v>
      </c>
      <c r="B35" s="48">
        <f>((E35*F35)+(AB35*AC35))/(F35+AC35)</f>
        <v>5.792091181176547</v>
      </c>
      <c r="C35" s="49">
        <f>COUNTIF(C12:C33,"&gt;0")</f>
        <v>20</v>
      </c>
      <c r="D35" s="50">
        <f>F35+AC35</f>
        <v>41</v>
      </c>
      <c r="E35" s="51">
        <f>(SUM(G35:AA35))/F35</f>
        <v>5.98618512439941</v>
      </c>
      <c r="F35" s="52">
        <f>COUNTIF(G35:AA35,"&gt;0")</f>
        <v>21</v>
      </c>
      <c r="G35" s="53">
        <f>SUM(G$3:G33)/G34</f>
        <v>6.821428571428572</v>
      </c>
      <c r="H35" s="53">
        <f>SUM(H$3:H33)/H34</f>
        <v>5.839230769230769</v>
      </c>
      <c r="I35" s="53">
        <f>SUM(I$3:I33)/I34</f>
        <v>5.625</v>
      </c>
      <c r="J35" s="53">
        <f>SUM(J$3:J33)/J34</f>
        <v>5.7575</v>
      </c>
      <c r="K35" s="53">
        <f>SUM(K$3:K33)/K34</f>
        <v>4.746428571428572</v>
      </c>
      <c r="L35" s="53">
        <f>SUM(L$3:L33)/L34</f>
        <v>6.252307692307692</v>
      </c>
      <c r="M35" s="53">
        <f>SUM(M$3:M33)/M34</f>
        <v>5.277142857142857</v>
      </c>
      <c r="N35" s="53">
        <f>SUM(N$3:N33)/N34</f>
        <v>5.094285714285713</v>
      </c>
      <c r="O35" s="53">
        <f>SUM(O$3:O33)/O34</f>
        <v>5.943636363636363</v>
      </c>
      <c r="P35" s="53">
        <f>SUM(P$3:P33)/P34</f>
        <v>5.8554545454545455</v>
      </c>
      <c r="Q35" s="53">
        <f>SUM(Q$3:Q33)/Q34</f>
        <v>6.250769230769231</v>
      </c>
      <c r="R35" s="53">
        <f>SUM(R$3:R33)/R34</f>
        <v>6.002142857142858</v>
      </c>
      <c r="S35" s="53">
        <f>SUM(S$3:S33)/S34</f>
        <v>6.445714285714286</v>
      </c>
      <c r="T35" s="53">
        <f>SUM(T$3:T33)/T34</f>
        <v>6.635714285714285</v>
      </c>
      <c r="U35" s="53">
        <f>SUM(U$3:U33)/U34</f>
        <v>6.299285714285715</v>
      </c>
      <c r="V35" s="53">
        <f>SUM(V$3:V33)/V34</f>
        <v>6.0114285714285725</v>
      </c>
      <c r="W35" s="53">
        <f>SUM(W$3:W33)/W34</f>
        <v>6.360714285714287</v>
      </c>
      <c r="X35" s="53">
        <f>SUM(X$3:X33)/X34</f>
        <v>6.523571428571429</v>
      </c>
      <c r="Y35" s="53">
        <f>SUM(Y$3:Y33)/Y34</f>
        <v>6.483846153846154</v>
      </c>
      <c r="Z35" s="53">
        <f>SUM(Z$3:Z33)/Z34</f>
        <v>6.227142857142857</v>
      </c>
      <c r="AA35" s="53">
        <f>SUM(AA$3:AA33)/AA34</f>
        <v>5.257142857142857</v>
      </c>
      <c r="AB35" s="54">
        <f>(SUM(AD35:AW35))/AC35</f>
        <v>5.5882925407925415</v>
      </c>
      <c r="AC35" s="55">
        <f>COUNTIF(AD35:AW35,"&gt;0")</f>
        <v>20</v>
      </c>
      <c r="AD35" s="53">
        <f>SUM(AD$3:AD33)/AD34</f>
        <v>4.807142857142857</v>
      </c>
      <c r="AE35" s="53">
        <f>SUM(AE$3:AE33)/AE34</f>
        <v>5.223333333333334</v>
      </c>
      <c r="AF35" s="53">
        <f>SUM(AF$3:AF33)/AF34</f>
        <v>5.542307692307692</v>
      </c>
      <c r="AG35" s="53">
        <f>SUM(AG$3:AG33)/AG34</f>
        <v>4.974285714285714</v>
      </c>
      <c r="AH35" s="53">
        <f>SUM(AH$3:AH33)/AH34</f>
        <v>6.366363636363636</v>
      </c>
      <c r="AI35" s="53">
        <f>SUM(AI$3:AI33)/AI34</f>
        <v>6.152142857142858</v>
      </c>
      <c r="AJ35" s="53">
        <f>SUM(AJ$3:AJ33)/AJ34</f>
        <v>5.8999999999999995</v>
      </c>
      <c r="AK35" s="53">
        <f>SUM(AK$3:AK33)/AK34</f>
        <v>4.833846153846154</v>
      </c>
      <c r="AL35" s="53">
        <f>SUM(AL$3:AL33)/AL34</f>
        <v>4.653571428571429</v>
      </c>
      <c r="AM35" s="53">
        <f>SUM(AM$3:AM33)/AM34</f>
        <v>4.278571428571428</v>
      </c>
      <c r="AN35" s="53">
        <f>SUM(AN$3:AN33)/AN34</f>
        <v>5.0321428571428575</v>
      </c>
      <c r="AO35" s="53">
        <f>SUM(AO$3:AO33)/AO34</f>
        <v>4.927142857142857</v>
      </c>
      <c r="AP35" s="53">
        <f>SUM(AP$3:AP33)/AP34</f>
        <v>5.210000000000002</v>
      </c>
      <c r="AQ35" s="53">
        <f>SUM(AQ$3:AQ33)/AQ34</f>
        <v>5.805714285714286</v>
      </c>
      <c r="AR35" s="53">
        <f>SUM(AR$3:AR33)/AR34</f>
        <v>5.327142857142858</v>
      </c>
      <c r="AS35" s="53">
        <f>SUM(AS$3:AS33)/AS34</f>
        <v>6.853571428571429</v>
      </c>
      <c r="AT35" s="53">
        <f>SUM(AT$3:AT33)/AT34</f>
        <v>6.200714285714285</v>
      </c>
      <c r="AU35" s="53">
        <f>SUM(AU$3:AU33)/AU34</f>
        <v>6.745</v>
      </c>
      <c r="AV35" s="53">
        <f>SUM(AV$3:AV33)/AV34</f>
        <v>6.2871428571428565</v>
      </c>
      <c r="AW35" s="56">
        <f>SUM(AW$3:AW33)/AW34</f>
        <v>6.645714285714285</v>
      </c>
      <c r="AX35" s="39"/>
      <c r="AY35" s="39"/>
      <c r="AZ35" s="39"/>
      <c r="BA35" s="39"/>
    </row>
    <row r="36" spans="38:44" ht="13.5" thickTop="1">
      <c r="AL36" s="7"/>
      <c r="AM36" s="7"/>
      <c r="AN36" s="7"/>
      <c r="AO36" s="7"/>
      <c r="AP36" s="7"/>
      <c r="AQ36" s="7"/>
      <c r="AR36" s="7"/>
    </row>
  </sheetData>
  <mergeCells count="4">
    <mergeCell ref="B1:D1"/>
    <mergeCell ref="E1:AA1"/>
    <mergeCell ref="AB1:AW1"/>
    <mergeCell ref="A34:F3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Queen of the South Site</dc:title>
  <dc:subject/>
  <dc:creator>Colin Johnstone</dc:creator>
  <cp:keywords/>
  <dc:description/>
  <cp:lastModifiedBy>cdj</cp:lastModifiedBy>
  <cp:lastPrinted>2000-02-08T19:06:25Z</cp:lastPrinted>
  <dcterms:created xsi:type="dcterms:W3CDTF">1999-12-23T20:55:30Z</dcterms:created>
  <dcterms:modified xsi:type="dcterms:W3CDTF">2006-05-01T19:15:53Z</dcterms:modified>
  <cp:category/>
  <cp:version/>
  <cp:contentType/>
  <cp:contentStatus/>
</cp:coreProperties>
</file>